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\\Wdmycloudmirror\PROJEKTY\_ROZSOCHA  CHODNÍK\CD\VÝKAZ VÝMĚR\"/>
    </mc:Choice>
  </mc:AlternateContent>
  <bookViews>
    <workbookView xWindow="0" yWindow="0" windowWidth="0" windowHeight="0"/>
  </bookViews>
  <sheets>
    <sheet name="Rekapitulace stavby" sheetId="1" r:id="rId1"/>
    <sheet name="101-380-21-A - SO 101 CHO..." sheetId="2" r:id="rId2"/>
    <sheet name="102-380-21-A - SO 102 ZPE..." sheetId="3" r:id="rId3"/>
    <sheet name="401-380-21 - SO 401 VEŘEJ..." sheetId="4" r:id="rId4"/>
    <sheet name="001-380-21 - VRN-001 VŠEO..." sheetId="5" r:id="rId5"/>
  </sheets>
  <definedNames>
    <definedName name="_xlnm.Print_Area" localSheetId="0">'Rekapitulace stavby'!$D$4:$AO$76,'Rekapitulace stavby'!$C$82:$AQ$99</definedName>
    <definedName name="_xlnm.Print_Titles" localSheetId="0">'Rekapitulace stavby'!$92:$92</definedName>
    <definedName name="_xlnm._FilterDatabase" localSheetId="1" hidden="1">'101-380-21-A - SO 101 CHO...'!$C$124:$K$309</definedName>
    <definedName name="_xlnm.Print_Area" localSheetId="1">'101-380-21-A - SO 101 CHO...'!$C$4:$J$76,'101-380-21-A - SO 101 CHO...'!$C$112:$K$309</definedName>
    <definedName name="_xlnm.Print_Titles" localSheetId="1">'101-380-21-A - SO 101 CHO...'!$124:$124</definedName>
    <definedName name="_xlnm._FilterDatabase" localSheetId="2" hidden="1">'102-380-21-A - SO 102 ZPE...'!$C$124:$K$374</definedName>
    <definedName name="_xlnm.Print_Area" localSheetId="2">'102-380-21-A - SO 102 ZPE...'!$C$4:$J$76,'102-380-21-A - SO 102 ZPE...'!$C$112:$K$374</definedName>
    <definedName name="_xlnm.Print_Titles" localSheetId="2">'102-380-21-A - SO 102 ZPE...'!$124:$124</definedName>
    <definedName name="_xlnm._FilterDatabase" localSheetId="3" hidden="1">'401-380-21 - SO 401 VEŘEJ...'!$C$123:$K$276</definedName>
    <definedName name="_xlnm.Print_Area" localSheetId="3">'401-380-21 - SO 401 VEŘEJ...'!$C$4:$J$76,'401-380-21 - SO 401 VEŘEJ...'!$C$111:$K$276</definedName>
    <definedName name="_xlnm.Print_Titles" localSheetId="3">'401-380-21 - SO 401 VEŘEJ...'!$123:$123</definedName>
    <definedName name="_xlnm._FilterDatabase" localSheetId="4" hidden="1">'001-380-21 - VRN-001 VŠEO...'!$C$119:$K$146</definedName>
    <definedName name="_xlnm.Print_Area" localSheetId="4">'001-380-21 - VRN-001 VŠEO...'!$C$4:$J$76,'001-380-21 - VRN-001 VŠEO...'!$C$107:$K$146</definedName>
    <definedName name="_xlnm.Print_Titles" localSheetId="4">'001-380-21 - VRN-001 VŠEO...'!$119:$119</definedName>
  </definedNames>
  <calcPr/>
</workbook>
</file>

<file path=xl/calcChain.xml><?xml version="1.0" encoding="utf-8"?>
<calcChain xmlns="http://schemas.openxmlformats.org/spreadsheetml/2006/main">
  <c i="5" l="1" r="T136"/>
  <c r="R136"/>
  <c r="P136"/>
  <c r="BK136"/>
  <c r="J37"/>
  <c r="J36"/>
  <c i="1" r="AY98"/>
  <c i="5" r="J35"/>
  <c i="1" r="AX98"/>
  <c i="5" r="BI137"/>
  <c r="BH137"/>
  <c r="BG137"/>
  <c r="BF137"/>
  <c r="T137"/>
  <c r="R137"/>
  <c r="P137"/>
  <c r="BI130"/>
  <c r="BH130"/>
  <c r="BG130"/>
  <c r="BF130"/>
  <c r="T130"/>
  <c r="R130"/>
  <c r="R129"/>
  <c r="P130"/>
  <c r="P129"/>
  <c r="BI123"/>
  <c r="BH123"/>
  <c r="BG123"/>
  <c r="BF123"/>
  <c r="T123"/>
  <c r="T122"/>
  <c r="R123"/>
  <c r="R122"/>
  <c r="R121"/>
  <c r="R120"/>
  <c r="P123"/>
  <c r="P122"/>
  <c r="P121"/>
  <c r="P120"/>
  <c i="1" r="AU98"/>
  <c i="5" r="J117"/>
  <c r="J116"/>
  <c r="F116"/>
  <c r="F114"/>
  <c r="E112"/>
  <c r="J92"/>
  <c r="J91"/>
  <c r="F91"/>
  <c r="F89"/>
  <c r="E87"/>
  <c r="J18"/>
  <c r="E18"/>
  <c r="F117"/>
  <c r="J17"/>
  <c r="J12"/>
  <c r="J114"/>
  <c r="E7"/>
  <c r="E110"/>
  <c i="4" r="J37"/>
  <c r="J36"/>
  <c i="1" r="AY97"/>
  <c i="4" r="J35"/>
  <c i="1" r="AX97"/>
  <c i="4" r="BI275"/>
  <c r="BH275"/>
  <c r="BG275"/>
  <c r="BF275"/>
  <c r="T275"/>
  <c r="R275"/>
  <c r="P275"/>
  <c r="BI273"/>
  <c r="BH273"/>
  <c r="BG273"/>
  <c r="BF273"/>
  <c r="T273"/>
  <c r="R273"/>
  <c r="P273"/>
  <c r="BI271"/>
  <c r="BH271"/>
  <c r="BG271"/>
  <c r="BF271"/>
  <c r="T271"/>
  <c r="R271"/>
  <c r="P271"/>
  <c r="BI269"/>
  <c r="BH269"/>
  <c r="BG269"/>
  <c r="BF269"/>
  <c r="T269"/>
  <c r="R269"/>
  <c r="P269"/>
  <c r="BI267"/>
  <c r="BH267"/>
  <c r="BG267"/>
  <c r="BF267"/>
  <c r="T267"/>
  <c r="R267"/>
  <c r="P267"/>
  <c r="BI265"/>
  <c r="BH265"/>
  <c r="BG265"/>
  <c r="BF265"/>
  <c r="T265"/>
  <c r="R265"/>
  <c r="P265"/>
  <c r="BI260"/>
  <c r="BH260"/>
  <c r="BG260"/>
  <c r="BF260"/>
  <c r="T260"/>
  <c r="R260"/>
  <c r="P260"/>
  <c r="BI258"/>
  <c r="BH258"/>
  <c r="BG258"/>
  <c r="BF258"/>
  <c r="T258"/>
  <c r="R258"/>
  <c r="P258"/>
  <c r="BI256"/>
  <c r="BH256"/>
  <c r="BG256"/>
  <c r="BF256"/>
  <c r="T256"/>
  <c r="R256"/>
  <c r="P256"/>
  <c r="BI254"/>
  <c r="BH254"/>
  <c r="BG254"/>
  <c r="BF254"/>
  <c r="T254"/>
  <c r="R254"/>
  <c r="P254"/>
  <c r="BI248"/>
  <c r="BH248"/>
  <c r="BG248"/>
  <c r="BF248"/>
  <c r="T248"/>
  <c r="R248"/>
  <c r="P248"/>
  <c r="BI246"/>
  <c r="BH246"/>
  <c r="BG246"/>
  <c r="BF246"/>
  <c r="T246"/>
  <c r="R246"/>
  <c r="P246"/>
  <c r="BI244"/>
  <c r="BH244"/>
  <c r="BG244"/>
  <c r="BF244"/>
  <c r="T244"/>
  <c r="R244"/>
  <c r="P244"/>
  <c r="BI242"/>
  <c r="BH242"/>
  <c r="BG242"/>
  <c r="BF242"/>
  <c r="T242"/>
  <c r="R242"/>
  <c r="P242"/>
  <c r="BI240"/>
  <c r="BH240"/>
  <c r="BG240"/>
  <c r="BF240"/>
  <c r="T240"/>
  <c r="R240"/>
  <c r="P240"/>
  <c r="BI237"/>
  <c r="BH237"/>
  <c r="BG237"/>
  <c r="BF237"/>
  <c r="T237"/>
  <c r="R237"/>
  <c r="P237"/>
  <c r="BI233"/>
  <c r="BH233"/>
  <c r="BG233"/>
  <c r="BF233"/>
  <c r="T233"/>
  <c r="R233"/>
  <c r="P233"/>
  <c r="BI230"/>
  <c r="BH230"/>
  <c r="BG230"/>
  <c r="BF230"/>
  <c r="T230"/>
  <c r="R230"/>
  <c r="P230"/>
  <c r="BI228"/>
  <c r="BH228"/>
  <c r="BG228"/>
  <c r="BF228"/>
  <c r="T228"/>
  <c r="R228"/>
  <c r="P228"/>
  <c r="BI225"/>
  <c r="BH225"/>
  <c r="BG225"/>
  <c r="BF225"/>
  <c r="T225"/>
  <c r="R225"/>
  <c r="P225"/>
  <c r="BI223"/>
  <c r="BH223"/>
  <c r="BG223"/>
  <c r="BF223"/>
  <c r="T223"/>
  <c r="R223"/>
  <c r="P223"/>
  <c r="BI215"/>
  <c r="BH215"/>
  <c r="BG215"/>
  <c r="BF215"/>
  <c r="T215"/>
  <c r="T214"/>
  <c r="R215"/>
  <c r="R214"/>
  <c r="P215"/>
  <c r="P214"/>
  <c r="BI210"/>
  <c r="BH210"/>
  <c r="BG210"/>
  <c r="BF210"/>
  <c r="T210"/>
  <c r="T209"/>
  <c r="R210"/>
  <c r="R209"/>
  <c r="P210"/>
  <c r="P209"/>
  <c r="BI205"/>
  <c r="BH205"/>
  <c r="BG205"/>
  <c r="BF205"/>
  <c r="T205"/>
  <c r="T204"/>
  <c r="R205"/>
  <c r="R204"/>
  <c r="P205"/>
  <c r="P204"/>
  <c r="BI200"/>
  <c r="BH200"/>
  <c r="BG200"/>
  <c r="BF200"/>
  <c r="T200"/>
  <c r="R200"/>
  <c r="P200"/>
  <c r="BI198"/>
  <c r="BH198"/>
  <c r="BG198"/>
  <c r="BF198"/>
  <c r="T198"/>
  <c r="R198"/>
  <c r="P198"/>
  <c r="BI196"/>
  <c r="BH196"/>
  <c r="BG196"/>
  <c r="BF196"/>
  <c r="T196"/>
  <c r="R196"/>
  <c r="P196"/>
  <c r="BI192"/>
  <c r="BH192"/>
  <c r="BG192"/>
  <c r="BF192"/>
  <c r="T192"/>
  <c r="R192"/>
  <c r="P192"/>
  <c r="BI188"/>
  <c r="BH188"/>
  <c r="BG188"/>
  <c r="BF188"/>
  <c r="T188"/>
  <c r="R188"/>
  <c r="P188"/>
  <c r="BI184"/>
  <c r="BH184"/>
  <c r="BG184"/>
  <c r="BF184"/>
  <c r="T184"/>
  <c r="R184"/>
  <c r="P184"/>
  <c r="BI180"/>
  <c r="BH180"/>
  <c r="BG180"/>
  <c r="BF180"/>
  <c r="T180"/>
  <c r="R180"/>
  <c r="P180"/>
  <c r="BI177"/>
  <c r="BH177"/>
  <c r="BG177"/>
  <c r="BF177"/>
  <c r="T177"/>
  <c r="R177"/>
  <c r="P177"/>
  <c r="BI175"/>
  <c r="BH175"/>
  <c r="BG175"/>
  <c r="BF175"/>
  <c r="T175"/>
  <c r="R175"/>
  <c r="P175"/>
  <c r="BI172"/>
  <c r="BH172"/>
  <c r="BG172"/>
  <c r="BF172"/>
  <c r="T172"/>
  <c r="R172"/>
  <c r="P172"/>
  <c r="BI165"/>
  <c r="BH165"/>
  <c r="BG165"/>
  <c r="BF165"/>
  <c r="T165"/>
  <c r="R165"/>
  <c r="P165"/>
  <c r="BI163"/>
  <c r="BH163"/>
  <c r="BG163"/>
  <c r="BF163"/>
  <c r="T163"/>
  <c r="R163"/>
  <c r="P163"/>
  <c r="BI160"/>
  <c r="BH160"/>
  <c r="BG160"/>
  <c r="BF160"/>
  <c r="T160"/>
  <c r="R160"/>
  <c r="P160"/>
  <c r="BI158"/>
  <c r="BH158"/>
  <c r="BG158"/>
  <c r="BF158"/>
  <c r="T158"/>
  <c r="R158"/>
  <c r="P158"/>
  <c r="BI154"/>
  <c r="BH154"/>
  <c r="BG154"/>
  <c r="BF154"/>
  <c r="T154"/>
  <c r="R154"/>
  <c r="P154"/>
  <c r="BI147"/>
  <c r="BH147"/>
  <c r="BG147"/>
  <c r="BF147"/>
  <c r="T147"/>
  <c r="R147"/>
  <c r="P147"/>
  <c r="BI142"/>
  <c r="BH142"/>
  <c r="BG142"/>
  <c r="BF142"/>
  <c r="T142"/>
  <c r="R142"/>
  <c r="P142"/>
  <c r="BI135"/>
  <c r="BH135"/>
  <c r="BG135"/>
  <c r="BF135"/>
  <c r="T135"/>
  <c r="R135"/>
  <c r="P135"/>
  <c r="BI131"/>
  <c r="BH131"/>
  <c r="BG131"/>
  <c r="BF131"/>
  <c r="T131"/>
  <c r="R131"/>
  <c r="P131"/>
  <c r="BI127"/>
  <c r="BH127"/>
  <c r="BG127"/>
  <c r="BF127"/>
  <c r="T127"/>
  <c r="R127"/>
  <c r="P127"/>
  <c r="J121"/>
  <c r="J120"/>
  <c r="F120"/>
  <c r="F118"/>
  <c r="E116"/>
  <c r="J92"/>
  <c r="J91"/>
  <c r="F91"/>
  <c r="F89"/>
  <c r="E87"/>
  <c r="J18"/>
  <c r="E18"/>
  <c r="F92"/>
  <c r="J17"/>
  <c r="J12"/>
  <c r="J118"/>
  <c r="E7"/>
  <c r="E85"/>
  <c i="3" r="J37"/>
  <c r="J36"/>
  <c i="1" r="AY96"/>
  <c i="3" r="J35"/>
  <c i="1" r="AX96"/>
  <c i="3" r="BI373"/>
  <c r="BH373"/>
  <c r="BG373"/>
  <c r="BF373"/>
  <c r="T373"/>
  <c r="T372"/>
  <c r="R373"/>
  <c r="R372"/>
  <c r="P373"/>
  <c r="P372"/>
  <c r="BI369"/>
  <c r="BH369"/>
  <c r="BG369"/>
  <c r="BF369"/>
  <c r="T369"/>
  <c r="R369"/>
  <c r="P369"/>
  <c r="BI366"/>
  <c r="BH366"/>
  <c r="BG366"/>
  <c r="BF366"/>
  <c r="T366"/>
  <c r="R366"/>
  <c r="P366"/>
  <c r="BI364"/>
  <c r="BH364"/>
  <c r="BG364"/>
  <c r="BF364"/>
  <c r="T364"/>
  <c r="R364"/>
  <c r="P364"/>
  <c r="BI361"/>
  <c r="BH361"/>
  <c r="BG361"/>
  <c r="BF361"/>
  <c r="T361"/>
  <c r="R361"/>
  <c r="P361"/>
  <c r="BI359"/>
  <c r="BH359"/>
  <c r="BG359"/>
  <c r="BF359"/>
  <c r="T359"/>
  <c r="R359"/>
  <c r="P359"/>
  <c r="BI351"/>
  <c r="BH351"/>
  <c r="BG351"/>
  <c r="BF351"/>
  <c r="T351"/>
  <c r="R351"/>
  <c r="P351"/>
  <c r="BI343"/>
  <c r="BH343"/>
  <c r="BG343"/>
  <c r="BF343"/>
  <c r="T343"/>
  <c r="R343"/>
  <c r="P343"/>
  <c r="BI338"/>
  <c r="BH338"/>
  <c r="BG338"/>
  <c r="BF338"/>
  <c r="T338"/>
  <c r="R338"/>
  <c r="P338"/>
  <c r="BI332"/>
  <c r="BH332"/>
  <c r="BG332"/>
  <c r="BF332"/>
  <c r="T332"/>
  <c r="R332"/>
  <c r="P332"/>
  <c r="BI330"/>
  <c r="BH330"/>
  <c r="BG330"/>
  <c r="BF330"/>
  <c r="T330"/>
  <c r="R330"/>
  <c r="P330"/>
  <c r="BI323"/>
  <c r="BH323"/>
  <c r="BG323"/>
  <c r="BF323"/>
  <c r="T323"/>
  <c r="R323"/>
  <c r="P323"/>
  <c r="BI316"/>
  <c r="BH316"/>
  <c r="BG316"/>
  <c r="BF316"/>
  <c r="T316"/>
  <c r="R316"/>
  <c r="P316"/>
  <c r="BI314"/>
  <c r="BH314"/>
  <c r="BG314"/>
  <c r="BF314"/>
  <c r="T314"/>
  <c r="R314"/>
  <c r="P314"/>
  <c r="BI311"/>
  <c r="BH311"/>
  <c r="BG311"/>
  <c r="BF311"/>
  <c r="T311"/>
  <c r="R311"/>
  <c r="P311"/>
  <c r="BI304"/>
  <c r="BH304"/>
  <c r="BG304"/>
  <c r="BF304"/>
  <c r="T304"/>
  <c r="R304"/>
  <c r="P304"/>
  <c r="BI296"/>
  <c r="BH296"/>
  <c r="BG296"/>
  <c r="BF296"/>
  <c r="T296"/>
  <c r="R296"/>
  <c r="P296"/>
  <c r="BI289"/>
  <c r="BH289"/>
  <c r="BG289"/>
  <c r="BF289"/>
  <c r="T289"/>
  <c r="R289"/>
  <c r="P289"/>
  <c r="BI286"/>
  <c r="BH286"/>
  <c r="BG286"/>
  <c r="BF286"/>
  <c r="T286"/>
  <c r="R286"/>
  <c r="P286"/>
  <c r="BI284"/>
  <c r="BH284"/>
  <c r="BG284"/>
  <c r="BF284"/>
  <c r="T284"/>
  <c r="R284"/>
  <c r="P284"/>
  <c r="BI282"/>
  <c r="BH282"/>
  <c r="BG282"/>
  <c r="BF282"/>
  <c r="T282"/>
  <c r="R282"/>
  <c r="P282"/>
  <c r="BI280"/>
  <c r="BH280"/>
  <c r="BG280"/>
  <c r="BF280"/>
  <c r="T280"/>
  <c r="R280"/>
  <c r="P280"/>
  <c r="BI276"/>
  <c r="BH276"/>
  <c r="BG276"/>
  <c r="BF276"/>
  <c r="T276"/>
  <c r="R276"/>
  <c r="P276"/>
  <c r="BI271"/>
  <c r="BH271"/>
  <c r="BG271"/>
  <c r="BF271"/>
  <c r="T271"/>
  <c r="R271"/>
  <c r="P271"/>
  <c r="BI266"/>
  <c r="BH266"/>
  <c r="BG266"/>
  <c r="BF266"/>
  <c r="T266"/>
  <c r="R266"/>
  <c r="P266"/>
  <c r="BI261"/>
  <c r="BH261"/>
  <c r="BG261"/>
  <c r="BF261"/>
  <c r="T261"/>
  <c r="R261"/>
  <c r="P261"/>
  <c r="BI257"/>
  <c r="BH257"/>
  <c r="BG257"/>
  <c r="BF257"/>
  <c r="T257"/>
  <c r="R257"/>
  <c r="P257"/>
  <c r="BI255"/>
  <c r="BH255"/>
  <c r="BG255"/>
  <c r="BF255"/>
  <c r="T255"/>
  <c r="R255"/>
  <c r="P255"/>
  <c r="BI253"/>
  <c r="BH253"/>
  <c r="BG253"/>
  <c r="BF253"/>
  <c r="T253"/>
  <c r="R253"/>
  <c r="P253"/>
  <c r="BI251"/>
  <c r="BH251"/>
  <c r="BG251"/>
  <c r="BF251"/>
  <c r="T251"/>
  <c r="R251"/>
  <c r="P251"/>
  <c r="BI243"/>
  <c r="BH243"/>
  <c r="BG243"/>
  <c r="BF243"/>
  <c r="T243"/>
  <c r="R243"/>
  <c r="P243"/>
  <c r="BI238"/>
  <c r="BH238"/>
  <c r="BG238"/>
  <c r="BF238"/>
  <c r="T238"/>
  <c r="R238"/>
  <c r="P238"/>
  <c r="BI234"/>
  <c r="BH234"/>
  <c r="BG234"/>
  <c r="BF234"/>
  <c r="T234"/>
  <c r="R234"/>
  <c r="P234"/>
  <c r="BI230"/>
  <c r="BH230"/>
  <c r="BG230"/>
  <c r="BF230"/>
  <c r="T230"/>
  <c r="R230"/>
  <c r="P230"/>
  <c r="BI226"/>
  <c r="BH226"/>
  <c r="BG226"/>
  <c r="BF226"/>
  <c r="T226"/>
  <c r="R226"/>
  <c r="P226"/>
  <c r="BI222"/>
  <c r="BH222"/>
  <c r="BG222"/>
  <c r="BF222"/>
  <c r="T222"/>
  <c r="R222"/>
  <c r="P222"/>
  <c r="BI217"/>
  <c r="BH217"/>
  <c r="BG217"/>
  <c r="BF217"/>
  <c r="T217"/>
  <c r="R217"/>
  <c r="P217"/>
  <c r="BI214"/>
  <c r="BH214"/>
  <c r="BG214"/>
  <c r="BF214"/>
  <c r="T214"/>
  <c r="R214"/>
  <c r="P214"/>
  <c r="BI209"/>
  <c r="BH209"/>
  <c r="BG209"/>
  <c r="BF209"/>
  <c r="T209"/>
  <c r="R209"/>
  <c r="P209"/>
  <c r="BI204"/>
  <c r="BH204"/>
  <c r="BG204"/>
  <c r="BF204"/>
  <c r="T204"/>
  <c r="R204"/>
  <c r="P204"/>
  <c r="BI197"/>
  <c r="BH197"/>
  <c r="BG197"/>
  <c r="BF197"/>
  <c r="T197"/>
  <c r="R197"/>
  <c r="P197"/>
  <c r="BI193"/>
  <c r="BH193"/>
  <c r="BG193"/>
  <c r="BF193"/>
  <c r="T193"/>
  <c r="R193"/>
  <c r="P193"/>
  <c r="BI188"/>
  <c r="BH188"/>
  <c r="BG188"/>
  <c r="BF188"/>
  <c r="T188"/>
  <c r="R188"/>
  <c r="P188"/>
  <c r="BI185"/>
  <c r="BH185"/>
  <c r="BG185"/>
  <c r="BF185"/>
  <c r="T185"/>
  <c r="R185"/>
  <c r="P185"/>
  <c r="BI182"/>
  <c r="BH182"/>
  <c r="BG182"/>
  <c r="BF182"/>
  <c r="T182"/>
  <c r="R182"/>
  <c r="P182"/>
  <c r="BI179"/>
  <c r="BH179"/>
  <c r="BG179"/>
  <c r="BF179"/>
  <c r="T179"/>
  <c r="R179"/>
  <c r="P179"/>
  <c r="BI174"/>
  <c r="BH174"/>
  <c r="BG174"/>
  <c r="BF174"/>
  <c r="T174"/>
  <c r="R174"/>
  <c r="P174"/>
  <c r="BI171"/>
  <c r="BH171"/>
  <c r="BG171"/>
  <c r="BF171"/>
  <c r="T171"/>
  <c r="R171"/>
  <c r="P171"/>
  <c r="BI168"/>
  <c r="BH168"/>
  <c r="BG168"/>
  <c r="BF168"/>
  <c r="T168"/>
  <c r="R168"/>
  <c r="P168"/>
  <c r="BI164"/>
  <c r="BH164"/>
  <c r="BG164"/>
  <c r="BF164"/>
  <c r="T164"/>
  <c r="R164"/>
  <c r="P164"/>
  <c r="BI160"/>
  <c r="BH160"/>
  <c r="BG160"/>
  <c r="BF160"/>
  <c r="T160"/>
  <c r="R160"/>
  <c r="P160"/>
  <c r="BI156"/>
  <c r="BH156"/>
  <c r="BG156"/>
  <c r="BF156"/>
  <c r="T156"/>
  <c r="R156"/>
  <c r="P156"/>
  <c r="BI152"/>
  <c r="BH152"/>
  <c r="BG152"/>
  <c r="BF152"/>
  <c r="T152"/>
  <c r="R152"/>
  <c r="P152"/>
  <c r="BI147"/>
  <c r="BH147"/>
  <c r="BG147"/>
  <c r="BF147"/>
  <c r="T147"/>
  <c r="R147"/>
  <c r="P147"/>
  <c r="BI138"/>
  <c r="BH138"/>
  <c r="BG138"/>
  <c r="BF138"/>
  <c r="T138"/>
  <c r="R138"/>
  <c r="P138"/>
  <c r="BI135"/>
  <c r="BH135"/>
  <c r="BG135"/>
  <c r="BF135"/>
  <c r="T135"/>
  <c r="R135"/>
  <c r="P135"/>
  <c r="BI128"/>
  <c r="BH128"/>
  <c r="BG128"/>
  <c r="BF128"/>
  <c r="T128"/>
  <c r="R128"/>
  <c r="P128"/>
  <c r="J122"/>
  <c r="J121"/>
  <c r="F121"/>
  <c r="F119"/>
  <c r="E117"/>
  <c r="J92"/>
  <c r="J91"/>
  <c r="F91"/>
  <c r="F89"/>
  <c r="E87"/>
  <c r="J18"/>
  <c r="E18"/>
  <c r="F92"/>
  <c r="J17"/>
  <c r="J12"/>
  <c r="J89"/>
  <c r="E7"/>
  <c r="E115"/>
  <c i="2" r="J37"/>
  <c r="J36"/>
  <c i="1" r="AY95"/>
  <c i="2" r="J35"/>
  <c i="1" r="AX95"/>
  <c i="2" r="BI308"/>
  <c r="BH308"/>
  <c r="BG308"/>
  <c r="BF308"/>
  <c r="T308"/>
  <c r="T307"/>
  <c r="R308"/>
  <c r="R307"/>
  <c r="P308"/>
  <c r="P307"/>
  <c r="BI304"/>
  <c r="BH304"/>
  <c r="BG304"/>
  <c r="BF304"/>
  <c r="T304"/>
  <c r="R304"/>
  <c r="P304"/>
  <c r="BI302"/>
  <c r="BH302"/>
  <c r="BG302"/>
  <c r="BF302"/>
  <c r="T302"/>
  <c r="R302"/>
  <c r="P302"/>
  <c r="BI299"/>
  <c r="BH299"/>
  <c r="BG299"/>
  <c r="BF299"/>
  <c r="T299"/>
  <c r="R299"/>
  <c r="P299"/>
  <c r="BI297"/>
  <c r="BH297"/>
  <c r="BG297"/>
  <c r="BF297"/>
  <c r="T297"/>
  <c r="R297"/>
  <c r="P297"/>
  <c r="BI292"/>
  <c r="BH292"/>
  <c r="BG292"/>
  <c r="BF292"/>
  <c r="T292"/>
  <c r="R292"/>
  <c r="P292"/>
  <c r="BI289"/>
  <c r="BH289"/>
  <c r="BG289"/>
  <c r="BF289"/>
  <c r="T289"/>
  <c r="R289"/>
  <c r="P289"/>
  <c r="BI282"/>
  <c r="BH282"/>
  <c r="BG282"/>
  <c r="BF282"/>
  <c r="T282"/>
  <c r="R282"/>
  <c r="P282"/>
  <c r="BI279"/>
  <c r="BH279"/>
  <c r="BG279"/>
  <c r="BF279"/>
  <c r="T279"/>
  <c r="R279"/>
  <c r="P279"/>
  <c r="BI277"/>
  <c r="BH277"/>
  <c r="BG277"/>
  <c r="BF277"/>
  <c r="T277"/>
  <c r="R277"/>
  <c r="P277"/>
  <c r="BI275"/>
  <c r="BH275"/>
  <c r="BG275"/>
  <c r="BF275"/>
  <c r="T275"/>
  <c r="R275"/>
  <c r="P275"/>
  <c r="BI273"/>
  <c r="BH273"/>
  <c r="BG273"/>
  <c r="BF273"/>
  <c r="T273"/>
  <c r="R273"/>
  <c r="P273"/>
  <c r="BI271"/>
  <c r="BH271"/>
  <c r="BG271"/>
  <c r="BF271"/>
  <c r="T271"/>
  <c r="R271"/>
  <c r="P271"/>
  <c r="BI269"/>
  <c r="BH269"/>
  <c r="BG269"/>
  <c r="BF269"/>
  <c r="T269"/>
  <c r="R269"/>
  <c r="P269"/>
  <c r="BI267"/>
  <c r="BH267"/>
  <c r="BG267"/>
  <c r="BF267"/>
  <c r="T267"/>
  <c r="R267"/>
  <c r="P267"/>
  <c r="BI265"/>
  <c r="BH265"/>
  <c r="BG265"/>
  <c r="BF265"/>
  <c r="T265"/>
  <c r="R265"/>
  <c r="P265"/>
  <c r="BI263"/>
  <c r="BH263"/>
  <c r="BG263"/>
  <c r="BF263"/>
  <c r="T263"/>
  <c r="R263"/>
  <c r="P263"/>
  <c r="BI261"/>
  <c r="BH261"/>
  <c r="BG261"/>
  <c r="BF261"/>
  <c r="T261"/>
  <c r="R261"/>
  <c r="P261"/>
  <c r="BI259"/>
  <c r="BH259"/>
  <c r="BG259"/>
  <c r="BF259"/>
  <c r="T259"/>
  <c r="R259"/>
  <c r="P259"/>
  <c r="BI257"/>
  <c r="BH257"/>
  <c r="BG257"/>
  <c r="BF257"/>
  <c r="T257"/>
  <c r="R257"/>
  <c r="P257"/>
  <c r="BI252"/>
  <c r="BH252"/>
  <c r="BG252"/>
  <c r="BF252"/>
  <c r="T252"/>
  <c r="R252"/>
  <c r="P252"/>
  <c r="BI248"/>
  <c r="BH248"/>
  <c r="BG248"/>
  <c r="BF248"/>
  <c r="T248"/>
  <c r="R248"/>
  <c r="P248"/>
  <c r="BI245"/>
  <c r="BH245"/>
  <c r="BG245"/>
  <c r="BF245"/>
  <c r="T245"/>
  <c r="R245"/>
  <c r="P245"/>
  <c r="BI241"/>
  <c r="BH241"/>
  <c r="BG241"/>
  <c r="BF241"/>
  <c r="T241"/>
  <c r="R241"/>
  <c r="P241"/>
  <c r="BI237"/>
  <c r="BH237"/>
  <c r="BG237"/>
  <c r="BF237"/>
  <c r="T237"/>
  <c r="R237"/>
  <c r="P237"/>
  <c r="BI233"/>
  <c r="BH233"/>
  <c r="BG233"/>
  <c r="BF233"/>
  <c r="T233"/>
  <c r="R233"/>
  <c r="P233"/>
  <c r="BI229"/>
  <c r="BH229"/>
  <c r="BG229"/>
  <c r="BF229"/>
  <c r="T229"/>
  <c r="R229"/>
  <c r="P229"/>
  <c r="BI224"/>
  <c r="BH224"/>
  <c r="BG224"/>
  <c r="BF224"/>
  <c r="T224"/>
  <c r="T223"/>
  <c r="R224"/>
  <c r="R223"/>
  <c r="P224"/>
  <c r="P223"/>
  <c r="BI216"/>
  <c r="BH216"/>
  <c r="BG216"/>
  <c r="BF216"/>
  <c r="T216"/>
  <c r="T215"/>
  <c r="R216"/>
  <c r="R215"/>
  <c r="P216"/>
  <c r="P215"/>
  <c r="BI212"/>
  <c r="BH212"/>
  <c r="BG212"/>
  <c r="BF212"/>
  <c r="T212"/>
  <c r="R212"/>
  <c r="P212"/>
  <c r="BI210"/>
  <c r="BH210"/>
  <c r="BG210"/>
  <c r="BF210"/>
  <c r="T210"/>
  <c r="R210"/>
  <c r="P210"/>
  <c r="BI207"/>
  <c r="BH207"/>
  <c r="BG207"/>
  <c r="BF207"/>
  <c r="T207"/>
  <c r="R207"/>
  <c r="P207"/>
  <c r="BI203"/>
  <c r="BH203"/>
  <c r="BG203"/>
  <c r="BF203"/>
  <c r="T203"/>
  <c r="R203"/>
  <c r="P203"/>
  <c r="BI199"/>
  <c r="BH199"/>
  <c r="BG199"/>
  <c r="BF199"/>
  <c r="T199"/>
  <c r="R199"/>
  <c r="P199"/>
  <c r="BI196"/>
  <c r="BH196"/>
  <c r="BG196"/>
  <c r="BF196"/>
  <c r="T196"/>
  <c r="R196"/>
  <c r="P196"/>
  <c r="BI194"/>
  <c r="BH194"/>
  <c r="BG194"/>
  <c r="BF194"/>
  <c r="T194"/>
  <c r="R194"/>
  <c r="P194"/>
  <c r="BI190"/>
  <c r="BH190"/>
  <c r="BG190"/>
  <c r="BF190"/>
  <c r="T190"/>
  <c r="R190"/>
  <c r="P190"/>
  <c r="BI187"/>
  <c r="BH187"/>
  <c r="BG187"/>
  <c r="BF187"/>
  <c r="T187"/>
  <c r="R187"/>
  <c r="P187"/>
  <c r="BI183"/>
  <c r="BH183"/>
  <c r="BG183"/>
  <c r="BF183"/>
  <c r="T183"/>
  <c r="R183"/>
  <c r="P183"/>
  <c r="BI180"/>
  <c r="BH180"/>
  <c r="BG180"/>
  <c r="BF180"/>
  <c r="T180"/>
  <c r="R180"/>
  <c r="P180"/>
  <c r="BI176"/>
  <c r="BH176"/>
  <c r="BG176"/>
  <c r="BF176"/>
  <c r="T176"/>
  <c r="R176"/>
  <c r="P176"/>
  <c r="BI173"/>
  <c r="BH173"/>
  <c r="BG173"/>
  <c r="BF173"/>
  <c r="T173"/>
  <c r="R173"/>
  <c r="P173"/>
  <c r="BI170"/>
  <c r="BH170"/>
  <c r="BG170"/>
  <c r="BF170"/>
  <c r="T170"/>
  <c r="R170"/>
  <c r="P170"/>
  <c r="BI167"/>
  <c r="BH167"/>
  <c r="BG167"/>
  <c r="BF167"/>
  <c r="T167"/>
  <c r="R167"/>
  <c r="P167"/>
  <c r="BI160"/>
  <c r="BH160"/>
  <c r="BG160"/>
  <c r="BF160"/>
  <c r="T160"/>
  <c r="R160"/>
  <c r="P160"/>
  <c r="BI155"/>
  <c r="BH155"/>
  <c r="BG155"/>
  <c r="BF155"/>
  <c r="T155"/>
  <c r="R155"/>
  <c r="P155"/>
  <c r="BI147"/>
  <c r="BH147"/>
  <c r="BG147"/>
  <c r="BF147"/>
  <c r="T147"/>
  <c r="R147"/>
  <c r="P147"/>
  <c r="BI145"/>
  <c r="BH145"/>
  <c r="BG145"/>
  <c r="BF145"/>
  <c r="T145"/>
  <c r="R145"/>
  <c r="P145"/>
  <c r="BI143"/>
  <c r="BH143"/>
  <c r="BG143"/>
  <c r="BF143"/>
  <c r="T143"/>
  <c r="R143"/>
  <c r="P143"/>
  <c r="BI141"/>
  <c r="BH141"/>
  <c r="BG141"/>
  <c r="BF141"/>
  <c r="T141"/>
  <c r="R141"/>
  <c r="P141"/>
  <c r="BI137"/>
  <c r="BH137"/>
  <c r="BG137"/>
  <c r="BF137"/>
  <c r="T137"/>
  <c r="R137"/>
  <c r="P137"/>
  <c r="BI133"/>
  <c r="BH133"/>
  <c r="BG133"/>
  <c r="BF133"/>
  <c r="T133"/>
  <c r="R133"/>
  <c r="P133"/>
  <c r="BI128"/>
  <c r="BH128"/>
  <c r="BG128"/>
  <c r="BF128"/>
  <c r="T128"/>
  <c r="R128"/>
  <c r="P128"/>
  <c r="J122"/>
  <c r="J121"/>
  <c r="F121"/>
  <c r="F119"/>
  <c r="E117"/>
  <c r="J92"/>
  <c r="J91"/>
  <c r="F91"/>
  <c r="F89"/>
  <c r="E87"/>
  <c r="J18"/>
  <c r="E18"/>
  <c r="F92"/>
  <c r="J17"/>
  <c r="J12"/>
  <c r="J89"/>
  <c r="E7"/>
  <c r="E85"/>
  <c i="1" r="L90"/>
  <c r="AM90"/>
  <c r="AM89"/>
  <c r="L89"/>
  <c r="AM87"/>
  <c r="L87"/>
  <c r="L85"/>
  <c r="L84"/>
  <c i="5" r="BK137"/>
  <c r="J137"/>
  <c r="BK130"/>
  <c r="J130"/>
  <c r="BK123"/>
  <c r="J123"/>
  <c i="4" r="J275"/>
  <c r="J273"/>
  <c r="J269"/>
  <c r="BK265"/>
  <c r="BK260"/>
  <c r="J258"/>
  <c r="J256"/>
  <c r="J254"/>
  <c r="J248"/>
  <c r="BK246"/>
  <c r="J246"/>
  <c r="BK244"/>
  <c r="BK242"/>
  <c r="J240"/>
  <c r="J237"/>
  <c r="BK233"/>
  <c r="BK230"/>
  <c r="J228"/>
  <c r="J223"/>
  <c r="J215"/>
  <c r="J210"/>
  <c r="BK198"/>
  <c r="BK192"/>
  <c r="J188"/>
  <c r="BK184"/>
  <c r="BK180"/>
  <c r="BK177"/>
  <c r="J175"/>
  <c r="J172"/>
  <c r="J165"/>
  <c r="BK163"/>
  <c r="J158"/>
  <c r="J154"/>
  <c r="BK147"/>
  <c r="BK142"/>
  <c r="BK127"/>
  <c i="3" r="J366"/>
  <c r="J361"/>
  <c r="J351"/>
  <c r="J343"/>
  <c r="BK332"/>
  <c r="J330"/>
  <c r="BK316"/>
  <c r="BK314"/>
  <c r="J311"/>
  <c r="J304"/>
  <c r="BK289"/>
  <c r="BK284"/>
  <c r="J253"/>
  <c r="J251"/>
  <c r="J222"/>
  <c r="J217"/>
  <c r="J204"/>
  <c r="BK197"/>
  <c r="BK193"/>
  <c r="J188"/>
  <c r="J185"/>
  <c r="J182"/>
  <c r="BK168"/>
  <c r="BK164"/>
  <c r="J160"/>
  <c r="BK152"/>
  <c r="BK138"/>
  <c r="J135"/>
  <c r="J128"/>
  <c i="2" r="BK304"/>
  <c r="J297"/>
  <c r="J273"/>
  <c r="BK271"/>
  <c r="BK269"/>
  <c r="J259"/>
  <c r="J252"/>
  <c r="J241"/>
  <c r="J229"/>
  <c r="J224"/>
  <c r="J216"/>
  <c r="BK210"/>
  <c r="BK207"/>
  <c r="BK199"/>
  <c r="BK196"/>
  <c r="BK194"/>
  <c r="J190"/>
  <c r="J187"/>
  <c r="J176"/>
  <c r="BK167"/>
  <c r="J160"/>
  <c r="BK128"/>
  <c i="5" r="F36"/>
  <c i="4" r="J271"/>
  <c r="BK269"/>
  <c r="J267"/>
  <c r="J265"/>
  <c r="J260"/>
  <c r="BK254"/>
  <c r="J244"/>
  <c r="J242"/>
  <c r="J230"/>
  <c r="BK228"/>
  <c r="J225"/>
  <c r="BK210"/>
  <c r="BK205"/>
  <c r="BK200"/>
  <c r="J198"/>
  <c r="J196"/>
  <c r="J192"/>
  <c r="BK172"/>
  <c r="J163"/>
  <c r="BK160"/>
  <c r="BK154"/>
  <c r="J147"/>
  <c r="J142"/>
  <c r="J135"/>
  <c r="J127"/>
  <c i="3" r="BK361"/>
  <c r="BK359"/>
  <c r="BK351"/>
  <c r="BK343"/>
  <c r="J338"/>
  <c r="J323"/>
  <c r="BK311"/>
  <c r="BK296"/>
  <c r="BK286"/>
  <c r="BK280"/>
  <c r="J276"/>
  <c r="BK271"/>
  <c r="BK266"/>
  <c r="BK257"/>
  <c r="BK255"/>
  <c r="J238"/>
  <c r="J214"/>
  <c r="J197"/>
  <c r="BK185"/>
  <c r="BK182"/>
  <c r="J179"/>
  <c r="J174"/>
  <c r="J171"/>
  <c r="J168"/>
  <c r="J152"/>
  <c r="J147"/>
  <c r="BK135"/>
  <c i="2" r="BK302"/>
  <c r="J279"/>
  <c r="J277"/>
  <c r="J275"/>
  <c r="J269"/>
  <c r="J265"/>
  <c r="J263"/>
  <c r="J261"/>
  <c r="BK257"/>
  <c r="BK252"/>
  <c r="BK248"/>
  <c r="BK245"/>
  <c r="BK241"/>
  <c r="BK229"/>
  <c r="BK212"/>
  <c r="J210"/>
  <c r="J196"/>
  <c r="J194"/>
  <c r="BK190"/>
  <c r="BK187"/>
  <c r="J173"/>
  <c r="BK170"/>
  <c r="BK160"/>
  <c r="J155"/>
  <c r="BK147"/>
  <c r="BK145"/>
  <c r="J143"/>
  <c r="BK133"/>
  <c i="5" r="J34"/>
  <c i="4" r="BK275"/>
  <c r="BK273"/>
  <c r="BK271"/>
  <c r="BK267"/>
  <c r="BK258"/>
  <c r="BK256"/>
  <c r="BK248"/>
  <c r="BK240"/>
  <c r="J233"/>
  <c r="BK225"/>
  <c r="BK223"/>
  <c r="BK215"/>
  <c r="J205"/>
  <c r="J200"/>
  <c r="BK196"/>
  <c r="BK188"/>
  <c r="J184"/>
  <c r="J180"/>
  <c r="J177"/>
  <c r="BK175"/>
  <c r="J160"/>
  <c r="J131"/>
  <c i="3" r="BK369"/>
  <c r="BK364"/>
  <c r="J359"/>
  <c r="BK338"/>
  <c r="J332"/>
  <c r="J316"/>
  <c r="BK304"/>
  <c r="J296"/>
  <c r="J289"/>
  <c r="J286"/>
  <c r="J284"/>
  <c r="J282"/>
  <c r="J271"/>
  <c r="J261"/>
  <c r="BK253"/>
  <c r="BK251"/>
  <c r="BK243"/>
  <c r="J234"/>
  <c r="J230"/>
  <c r="BK226"/>
  <c r="J226"/>
  <c r="J209"/>
  <c r="BK204"/>
  <c r="BK188"/>
  <c r="BK174"/>
  <c r="J156"/>
  <c r="BK147"/>
  <c r="BK128"/>
  <c i="2" r="BK308"/>
  <c r="J308"/>
  <c r="J304"/>
  <c r="J302"/>
  <c r="J299"/>
  <c r="BK297"/>
  <c r="BK292"/>
  <c r="BK289"/>
  <c r="J282"/>
  <c r="BK267"/>
  <c r="BK263"/>
  <c r="J248"/>
  <c r="J245"/>
  <c r="J237"/>
  <c r="BK233"/>
  <c r="J212"/>
  <c r="J207"/>
  <c r="BK203"/>
  <c r="J199"/>
  <c r="J183"/>
  <c r="J180"/>
  <c r="J170"/>
  <c r="BK155"/>
  <c r="BK143"/>
  <c r="BK141"/>
  <c r="J137"/>
  <c i="4" r="BK237"/>
  <c r="BK165"/>
  <c r="BK158"/>
  <c r="BK135"/>
  <c r="BK131"/>
  <c i="3" r="BK373"/>
  <c r="J373"/>
  <c r="J369"/>
  <c r="BK366"/>
  <c r="J364"/>
  <c r="BK330"/>
  <c r="BK323"/>
  <c r="J314"/>
  <c r="BK282"/>
  <c r="J280"/>
  <c r="BK276"/>
  <c r="J266"/>
  <c r="BK261"/>
  <c r="J257"/>
  <c r="J255"/>
  <c r="J243"/>
  <c r="BK238"/>
  <c r="BK234"/>
  <c r="BK230"/>
  <c r="BK222"/>
  <c r="BK217"/>
  <c r="BK214"/>
  <c r="BK209"/>
  <c r="J193"/>
  <c r="BK179"/>
  <c r="BK171"/>
  <c r="J164"/>
  <c r="BK160"/>
  <c r="BK156"/>
  <c r="J138"/>
  <c i="2" r="BK299"/>
  <c r="J292"/>
  <c r="J289"/>
  <c r="BK282"/>
  <c r="BK279"/>
  <c r="BK277"/>
  <c r="BK275"/>
  <c r="BK273"/>
  <c r="J271"/>
  <c r="J267"/>
  <c r="BK265"/>
  <c r="BK261"/>
  <c r="BK259"/>
  <c r="J257"/>
  <c r="BK237"/>
  <c r="J233"/>
  <c r="BK224"/>
  <c r="BK216"/>
  <c r="J203"/>
  <c r="BK183"/>
  <c r="BK180"/>
  <c r="BK176"/>
  <c r="BK173"/>
  <c r="J167"/>
  <c r="J147"/>
  <c r="J145"/>
  <c r="J141"/>
  <c r="BK137"/>
  <c r="J133"/>
  <c r="J128"/>
  <c i="1" r="AS94"/>
  <c i="2" l="1" r="BK127"/>
  <c r="P228"/>
  <c r="T247"/>
  <c r="P281"/>
  <c r="R296"/>
  <c i="3" r="T127"/>
  <c r="R192"/>
  <c r="BK221"/>
  <c r="J221"/>
  <c r="J101"/>
  <c r="BK275"/>
  <c r="J275"/>
  <c r="J102"/>
  <c r="BK288"/>
  <c r="J288"/>
  <c r="J103"/>
  <c r="BK358"/>
  <c r="J358"/>
  <c r="J104"/>
  <c i="2" r="T127"/>
  <c r="R228"/>
  <c r="R247"/>
  <c r="T281"/>
  <c r="T296"/>
  <c i="3" r="P127"/>
  <c r="T192"/>
  <c r="R213"/>
  <c r="T221"/>
  <c r="T275"/>
  <c r="R288"/>
  <c r="T358"/>
  <c i="4" r="P126"/>
  <c r="BK187"/>
  <c r="J187"/>
  <c r="J99"/>
  <c r="T187"/>
  <c r="BK222"/>
  <c r="BK221"/>
  <c r="J221"/>
  <c r="J103"/>
  <c i="2" r="R127"/>
  <c r="R126"/>
  <c r="R125"/>
  <c r="BK228"/>
  <c r="J228"/>
  <c r="J101"/>
  <c r="BK247"/>
  <c r="J247"/>
  <c r="J102"/>
  <c r="BK281"/>
  <c r="J281"/>
  <c r="J103"/>
  <c r="R281"/>
  <c r="P296"/>
  <c i="3" r="BK127"/>
  <c r="BK192"/>
  <c r="J192"/>
  <c r="J99"/>
  <c r="BK213"/>
  <c r="J213"/>
  <c r="J100"/>
  <c r="T213"/>
  <c r="P221"/>
  <c r="P275"/>
  <c r="P288"/>
  <c r="P358"/>
  <c i="4" r="T126"/>
  <c r="T125"/>
  <c r="R187"/>
  <c r="P222"/>
  <c r="P221"/>
  <c i="2" r="P127"/>
  <c r="P126"/>
  <c r="P125"/>
  <c i="1" r="AU95"/>
  <c i="2" r="T228"/>
  <c r="P247"/>
  <c r="BK296"/>
  <c r="J296"/>
  <c r="J104"/>
  <c i="3" r="R127"/>
  <c r="R126"/>
  <c r="R125"/>
  <c r="P192"/>
  <c r="P213"/>
  <c r="R221"/>
  <c r="R275"/>
  <c r="T288"/>
  <c r="R358"/>
  <c i="4" r="BK126"/>
  <c r="J126"/>
  <c r="J98"/>
  <c r="R126"/>
  <c r="R125"/>
  <c r="P187"/>
  <c r="R222"/>
  <c r="R221"/>
  <c r="T222"/>
  <c r="T221"/>
  <c i="5" r="T129"/>
  <c r="T121"/>
  <c r="T120"/>
  <c r="J136"/>
  <c r="J100"/>
  <c i="2" r="E115"/>
  <c r="F122"/>
  <c r="BE155"/>
  <c r="BE183"/>
  <c r="BE194"/>
  <c r="BE207"/>
  <c r="BE210"/>
  <c r="BE241"/>
  <c r="BE245"/>
  <c r="BE267"/>
  <c r="BE302"/>
  <c r="BK215"/>
  <c r="J215"/>
  <c r="J99"/>
  <c i="3" r="J119"/>
  <c r="F122"/>
  <c r="BE138"/>
  <c r="BE147"/>
  <c r="BE164"/>
  <c r="BE174"/>
  <c r="BE193"/>
  <c r="BE251"/>
  <c r="BE284"/>
  <c r="BE296"/>
  <c r="BE304"/>
  <c r="BE316"/>
  <c r="BE332"/>
  <c r="BE338"/>
  <c r="BE343"/>
  <c r="BE351"/>
  <c r="BE359"/>
  <c r="BE361"/>
  <c r="BE373"/>
  <c r="BK372"/>
  <c r="J372"/>
  <c r="J105"/>
  <c i="4" r="J89"/>
  <c r="E114"/>
  <c r="F121"/>
  <c r="BE135"/>
  <c r="BE154"/>
  <c r="BE160"/>
  <c i="2" r="J119"/>
  <c r="BE128"/>
  <c r="BE137"/>
  <c r="BE143"/>
  <c r="BE160"/>
  <c r="BE167"/>
  <c r="BE176"/>
  <c r="BE180"/>
  <c r="BE187"/>
  <c r="BE190"/>
  <c r="BE196"/>
  <c r="BE212"/>
  <c r="BE216"/>
  <c r="BE224"/>
  <c r="BE252"/>
  <c r="BE257"/>
  <c r="BE259"/>
  <c r="BE269"/>
  <c r="BE271"/>
  <c r="BE275"/>
  <c r="BE277"/>
  <c r="BE304"/>
  <c r="BE308"/>
  <c i="3" r="E85"/>
  <c r="BE135"/>
  <c r="BE152"/>
  <c r="BE160"/>
  <c r="BE168"/>
  <c r="BE179"/>
  <c r="BE182"/>
  <c r="BE185"/>
  <c r="BE197"/>
  <c r="BE217"/>
  <c r="BE234"/>
  <c r="BE255"/>
  <c r="BE311"/>
  <c r="BE314"/>
  <c r="BE323"/>
  <c r="BE330"/>
  <c i="4" r="BE127"/>
  <c r="BE142"/>
  <c r="BE147"/>
  <c r="BE163"/>
  <c r="BE172"/>
  <c r="BE184"/>
  <c r="BE192"/>
  <c r="BE200"/>
  <c r="BE225"/>
  <c r="BE237"/>
  <c r="BE246"/>
  <c r="BE254"/>
  <c r="BE265"/>
  <c r="BE269"/>
  <c r="BE271"/>
  <c i="2" r="BE141"/>
  <c r="BE173"/>
  <c r="BE199"/>
  <c r="BE203"/>
  <c r="BE233"/>
  <c r="BE263"/>
  <c r="BE282"/>
  <c r="BE289"/>
  <c r="BK223"/>
  <c r="J223"/>
  <c r="J100"/>
  <c i="3" r="BE188"/>
  <c r="BE204"/>
  <c r="BE230"/>
  <c r="BE243"/>
  <c r="BE261"/>
  <c r="BE282"/>
  <c r="BE286"/>
  <c r="BE364"/>
  <c r="BE366"/>
  <c r="BE369"/>
  <c i="4" r="BE158"/>
  <c r="BE165"/>
  <c r="BE180"/>
  <c r="BE198"/>
  <c r="BE215"/>
  <c r="BE223"/>
  <c r="BE230"/>
  <c r="BE233"/>
  <c r="BE242"/>
  <c r="BE248"/>
  <c r="BE260"/>
  <c r="BE273"/>
  <c r="BK209"/>
  <c r="J209"/>
  <c r="J101"/>
  <c i="1" r="AW98"/>
  <c i="2" r="BE133"/>
  <c r="BE145"/>
  <c r="BE147"/>
  <c r="BE170"/>
  <c r="BE229"/>
  <c r="BE237"/>
  <c r="BE248"/>
  <c r="BE261"/>
  <c r="BE265"/>
  <c r="BE273"/>
  <c r="BE279"/>
  <c r="BE292"/>
  <c r="BE297"/>
  <c r="BE299"/>
  <c r="BK307"/>
  <c r="J307"/>
  <c r="J105"/>
  <c i="3" r="BE128"/>
  <c r="BE156"/>
  <c r="BE171"/>
  <c r="BE209"/>
  <c r="BE214"/>
  <c r="BE222"/>
  <c r="BE226"/>
  <c r="BE238"/>
  <c r="BE253"/>
  <c r="BE257"/>
  <c r="BE266"/>
  <c r="BE271"/>
  <c r="BE276"/>
  <c r="BE280"/>
  <c r="BE289"/>
  <c i="4" r="BE131"/>
  <c r="BE175"/>
  <c r="BE177"/>
  <c r="BE188"/>
  <c r="BE196"/>
  <c r="BE205"/>
  <c r="BE210"/>
  <c r="BE228"/>
  <c r="BE240"/>
  <c r="BE244"/>
  <c r="BE256"/>
  <c r="BE258"/>
  <c r="BE267"/>
  <c r="BE275"/>
  <c r="BK204"/>
  <c r="J204"/>
  <c r="J100"/>
  <c r="BK214"/>
  <c r="J214"/>
  <c r="J102"/>
  <c i="5" r="E85"/>
  <c r="J89"/>
  <c r="F92"/>
  <c r="BE123"/>
  <c r="BE130"/>
  <c r="BE137"/>
  <c i="1" r="BC98"/>
  <c i="5" r="BK122"/>
  <c r="J122"/>
  <c r="J98"/>
  <c r="BK129"/>
  <c r="J129"/>
  <c r="J99"/>
  <c i="2" r="J34"/>
  <c i="1" r="AW95"/>
  <c i="2" r="F37"/>
  <c i="1" r="BD95"/>
  <c i="2" r="F36"/>
  <c i="1" r="BC95"/>
  <c i="4" r="J34"/>
  <c i="1" r="AW97"/>
  <c i="2" r="F34"/>
  <c i="1" r="BA95"/>
  <c i="3" r="F37"/>
  <c i="1" r="BD96"/>
  <c i="5" r="F37"/>
  <c i="1" r="BD98"/>
  <c i="3" r="F35"/>
  <c i="1" r="BB96"/>
  <c i="3" r="J34"/>
  <c i="1" r="AW96"/>
  <c i="3" r="F36"/>
  <c i="1" r="BC96"/>
  <c i="4" r="F36"/>
  <c i="1" r="BC97"/>
  <c i="2" r="F35"/>
  <c i="1" r="BB95"/>
  <c i="4" r="F34"/>
  <c i="1" r="BA97"/>
  <c i="5" r="F35"/>
  <c i="1" r="BB98"/>
  <c i="4" r="F35"/>
  <c i="1" r="BB97"/>
  <c i="3" r="F34"/>
  <c i="1" r="BA96"/>
  <c i="4" r="F37"/>
  <c i="1" r="BD97"/>
  <c i="5" r="F34"/>
  <c i="1" r="BA98"/>
  <c i="3" l="1" r="P126"/>
  <c r="P125"/>
  <c i="1" r="AU96"/>
  <c i="4" r="R124"/>
  <c r="T124"/>
  <c i="3" r="BK126"/>
  <c r="J126"/>
  <c r="J97"/>
  <c i="4" r="P125"/>
  <c r="P124"/>
  <c i="1" r="AU97"/>
  <c i="2" r="T126"/>
  <c r="T125"/>
  <c i="3" r="T126"/>
  <c r="T125"/>
  <c i="2" r="BK126"/>
  <c r="J126"/>
  <c r="J97"/>
  <c r="J127"/>
  <c r="J98"/>
  <c i="4" r="BK125"/>
  <c r="J125"/>
  <c r="J97"/>
  <c r="J222"/>
  <c r="J104"/>
  <c i="3" r="J127"/>
  <c r="J98"/>
  <c i="5" r="BK121"/>
  <c r="J121"/>
  <c r="J97"/>
  <c i="1" r="BD94"/>
  <c r="W33"/>
  <c i="3" r="F33"/>
  <c i="1" r="AZ96"/>
  <c i="3" r="J33"/>
  <c i="1" r="AV96"/>
  <c r="AT96"/>
  <c i="2" r="F33"/>
  <c i="1" r="AZ95"/>
  <c r="BC94"/>
  <c r="W32"/>
  <c i="5" r="J33"/>
  <c i="1" r="AV98"/>
  <c r="AT98"/>
  <c r="BA94"/>
  <c r="AW94"/>
  <c r="AK30"/>
  <c r="BB94"/>
  <c r="W31"/>
  <c i="2" r="J33"/>
  <c i="1" r="AV95"/>
  <c r="AT95"/>
  <c i="5" r="F33"/>
  <c i="1" r="AZ98"/>
  <c i="4" r="J33"/>
  <c i="1" r="AV97"/>
  <c r="AT97"/>
  <c i="4" r="F33"/>
  <c i="1" r="AZ97"/>
  <c i="3" l="1" r="BK125"/>
  <c r="J125"/>
  <c r="J96"/>
  <c i="4" r="BK124"/>
  <c r="J124"/>
  <c r="J96"/>
  <c i="2" r="BK125"/>
  <c r="J125"/>
  <c r="J96"/>
  <c i="5" r="BK120"/>
  <c r="J120"/>
  <c r="J96"/>
  <c i="1" r="AZ94"/>
  <c r="W29"/>
  <c r="AU94"/>
  <c r="AY94"/>
  <c r="W30"/>
  <c r="AX94"/>
  <c i="2" l="1" r="J30"/>
  <c i="1" r="AG95"/>
  <c r="AN95"/>
  <c i="3" r="J30"/>
  <c i="1" r="AG96"/>
  <c r="AN96"/>
  <c r="AV94"/>
  <c r="AK29"/>
  <c i="4" r="J30"/>
  <c i="1" r="AG97"/>
  <c r="AN97"/>
  <c i="5" r="J30"/>
  <c i="1" r="AG98"/>
  <c r="AN98"/>
  <c i="2" l="1" r="J39"/>
  <c i="4" r="J39"/>
  <c i="3" r="J39"/>
  <c i="5" r="J39"/>
  <c i="1" r="AG94"/>
  <c r="AT94"/>
  <c l="1" r="AN94"/>
  <c r="AK26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<sst xmlns="http://schemas.openxmlformats.org/spreadsheetml/2006/main">
  <si>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</si>
  <si>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</si>
  <si>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</si>
  <si>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</si>
  <si>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</si>
  <si>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{649de822-e32f-4dcf-b03b-7997871ec921}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</si>
  <si>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</si>
  <si>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</si>
  <si>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</si>
  <si>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</si>
  <si>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</si>
  <si>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</si>
  <si>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</si>
  <si>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</si>
  <si>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380-21-A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</si>
  <si>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</si>
  <si>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</si>
  <si>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CHODNÍKY V ORLICKÉM PODHŮŘÍ - ROZSOCHA Část A</t>
  </si>
  <si>
    <t>KSO:</t>
  </si>
  <si>
    <t>CC-CZ:</t>
  </si>
  <si>
    <t>Místo:</t>
  </si>
  <si>
    <t>ORLICKÉ PODHŮŘÍ</t>
  </si>
  <si>
    <t>Datum:</t>
  </si>
  <si>
    <t>5. 4. 2021</t>
  </si>
  <si>
    <t>Zadavatel:</t>
  </si>
  <si>
    <t>IČ:</t>
  </si>
  <si>
    <t>Obec Orlické Podhůří</t>
  </si>
  <si>
    <t>DIČ:</t>
  </si>
  <si>
    <t>Uchazeč:</t>
  </si>
  <si>
    <t>Vyplň údaj</t>
  </si>
  <si>
    <t>Projektant:</t>
  </si>
  <si>
    <t>JDS projekt, s.r.o.</t>
  </si>
  <si>
    <t>True</t>
  </si>
  <si>
    <t>Zpracovatel:</t>
  </si>
  <si>
    <t>Suchánek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</si>
  <si>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</si>
  <si>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</si>
  <si>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</si>
  <si>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</si>
  <si>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</si>
  <si>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</si>
  <si>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</si>
  <si>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</si>
  <si>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</si>
  <si>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</si>
  <si>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</si>
  <si>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</si>
  <si>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</si>
  <si>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</si>
  <si>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</si>
  <si>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</si>
  <si>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</si>
  <si>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</si>
  <si>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</si>
  <si>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</si>
  <si>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</si>
  <si>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</si>
  <si>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</si>
  <si>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</si>
  <si>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</si>
  <si>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</si>
  <si>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</si>
  <si>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</si>
  <si>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</si>
  <si>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</si>
  <si>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</si>
  <si>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</si>
  <si>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</si>
  <si>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</si>
  <si>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</si>
  <si>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</si>
  <si>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</si>
  <si>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</si>
  <si>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</si>
  <si>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</si>
  <si>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</si>
  <si>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</si>
  <si>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</si>
  <si>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</si>
  <si>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</si>
  <si>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</si>
  <si>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101-380-21-A</t>
  </si>
  <si>
    <t>SO 101 CHODNÍKY A</t>
  </si>
  <si>
    <t>STA</t>
  </si>
  <si>
    <t>1</t>
  </si>
  <si>
    <t>{b09142d2-ade8-41f5-8d7c-caf4fb4baf1d}</t>
  </si>
  <si>
    <t>2</t>
  </si>
  <si>
    <t>102-380-21-A</t>
  </si>
  <si>
    <t>SO 102 ZPEVNĚNÁ PLOCHA A</t>
  </si>
  <si>
    <t>{9016c134-8738-4371-bc40-529914605d83}</t>
  </si>
  <si>
    <t>401-380-21</t>
  </si>
  <si>
    <t>SO 401 VEŘEJNÉ OSVĚTLENÍ</t>
  </si>
  <si>
    <t>{e17d8a77-995f-4c4d-80c8-d441038959d3}</t>
  </si>
  <si>
    <t>001-380-21</t>
  </si>
  <si>
    <t>VRN-001 VŠEOBECNÉ ROZPOČTOVÉ NÁKLADY</t>
  </si>
  <si>
    <t>{873ec0e1-e326-4850-afbd-66a4987b4dc1}</t>
  </si>
  <si>
    <t>KRYCÍ LIST SOUPISU PRACÍ</t>
  </si>
  <si>
    <t>Objekt:</t>
  </si>
  <si>
    <t>101-380-21-A - SO 101 CHODNÍKY A</t>
  </si>
  <si>
    <t>Obec Orlické podhůřé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</si>
  <si>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</si>
  <si>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</si>
  <si>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</si>
  <si>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</si>
  <si>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</si>
  <si>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</si>
  <si>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</si>
  <si>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</si>
  <si>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4 - Vodorovné konstrukce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</si>
  <si>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</si>
  <si>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</si>
  <si>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</si>
  <si>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</si>
  <si>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</si>
  <si>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</si>
  <si>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</si>
  <si>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</si>
  <si>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</si>
  <si>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</si>
  <si>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</si>
  <si>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</si>
  <si>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</si>
  <si>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</si>
  <si>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</si>
  <si>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</si>
  <si>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</si>
  <si>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</si>
  <si>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</si>
  <si>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</si>
  <si>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</si>
  <si>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</si>
  <si>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</si>
  <si>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111251102</t>
  </si>
  <si>
    <t>Odstranění křovin a stromů průměru kmene do 100 mm i s kořeny sklonu terénu do 1:5 z celkové plochy přes 100 do 500 m2 strojně</t>
  </si>
  <si>
    <t>m2</t>
  </si>
  <si>
    <t>CS ÚRS 2021 01</t>
  </si>
  <si>
    <t>4</t>
  </si>
  <si>
    <t>-1553474649</t>
  </si>
  <si>
    <t>PP</t>
  </si>
  <si>
    <t>Odstranění křovin a stromů s odstraněním kořenů strojně průměru kmene do 100 mm v rovině nebo ve svahu sklonu terénu do 1:5, při celkové ploše přes 100 do 500 m2</t>
  </si>
  <si>
    <t>VV</t>
  </si>
  <si>
    <t>podél trasy A</t>
  </si>
  <si>
    <t>(u trasy B odstreněno v rámci SO 301)</t>
  </si>
  <si>
    <t>(35+95)*1,5</t>
  </si>
  <si>
    <t>112101102</t>
  </si>
  <si>
    <t>Odstranění stromů listnatých průměru kmene do 500 mm</t>
  </si>
  <si>
    <t>kus</t>
  </si>
  <si>
    <t>-1366055629</t>
  </si>
  <si>
    <t>Odstranění stromů s odřezáním kmene a s odvětvením listnatých, průměru kmene přes 300 do 500 mm</t>
  </si>
  <si>
    <t>třešeň</t>
  </si>
  <si>
    <t>3</t>
  </si>
  <si>
    <t>112101106</t>
  </si>
  <si>
    <t>Odstranění stromů listnatých průměru kmene do 1300 mm</t>
  </si>
  <si>
    <t>-2021335500</t>
  </si>
  <si>
    <t>Odstranění stromů s odřezáním kmene a s odvětvením listnatých, průměru kmene přes 1100 do 1300 mm</t>
  </si>
  <si>
    <t>lípa</t>
  </si>
  <si>
    <t>112155315</t>
  </si>
  <si>
    <t>Štěpkování keřového porostu hustého s naložením</t>
  </si>
  <si>
    <t>2063660002</t>
  </si>
  <si>
    <t>Štěpkování s naložením na dopravní prostředek a odvozem do 20 km keřového porostu hustého</t>
  </si>
  <si>
    <t>5</t>
  </si>
  <si>
    <t>112251102</t>
  </si>
  <si>
    <t>Odstranění pařezů D do 500 mm</t>
  </si>
  <si>
    <t>-945173131</t>
  </si>
  <si>
    <t>Odstranění pařezů strojně s jejich vykopáním, vytrháním nebo odstřelením průměru přes 300 do 500 mm</t>
  </si>
  <si>
    <t>6</t>
  </si>
  <si>
    <t>112251107</t>
  </si>
  <si>
    <t>Odstranění pařezů D do 1300 mm</t>
  </si>
  <si>
    <t>-1367937381</t>
  </si>
  <si>
    <t>Odstranění pařezů strojně s jejich vykopáním, vytrháním nebo odstřelením průměru přes 1100 do 1300 mm</t>
  </si>
  <si>
    <t>7</t>
  </si>
  <si>
    <t>121151113</t>
  </si>
  <si>
    <t>Sejmutí ornice plochy do 500 m2 tl vrstvy do 200 mm strojně</t>
  </si>
  <si>
    <t>1243955970</t>
  </si>
  <si>
    <t>Sejmutí ornice strojně při souvislé ploše přes 100 do 500 m2, tl. vrstvy do 200 mm</t>
  </si>
  <si>
    <t>podél trasy A, u trasy B v místě nového chodníku</t>
  </si>
  <si>
    <t>chodník</t>
  </si>
  <si>
    <t>(232+73)*1,5</t>
  </si>
  <si>
    <t>svahy - oměřeno ze situace</t>
  </si>
  <si>
    <t>425</t>
  </si>
  <si>
    <t>Součet</t>
  </si>
  <si>
    <t>8</t>
  </si>
  <si>
    <t>122251102</t>
  </si>
  <si>
    <t>Odkopávky a prokopávky nezapažené v hornině třídy těžitelnosti I, skupiny 3 objem do 50 m3 strojně</t>
  </si>
  <si>
    <t>m3</t>
  </si>
  <si>
    <t>-1280843827</t>
  </si>
  <si>
    <t>Odkopávky a prokopávky nezapažené strojně v hornině třídy těžitelnosti I skupiny 3 přes 20 do 50 m3</t>
  </si>
  <si>
    <t>pro chodníky po odstraění ornice, prům 10cm</t>
  </si>
  <si>
    <t>trasy A</t>
  </si>
  <si>
    <t>232,5*1,5*0,1</t>
  </si>
  <si>
    <t>9</t>
  </si>
  <si>
    <t>132251103</t>
  </si>
  <si>
    <t xml:space="preserve">Hloubení rýh nezapažených  š do 800 mm v hornině třídy těžitelnosti I, skupiny 3 objem do 100 m3 strojně</t>
  </si>
  <si>
    <t>63068231</t>
  </si>
  <si>
    <t>Hloubení nezapažených rýh šířky do 800 mm strojně s urovnáním dna do předepsaného profilu a spádu v hornině třídy těžitelnosti I skupiny 3 přes 50 do 100 m3</t>
  </si>
  <si>
    <t>hloubení propřípojky uličních vpustí</t>
  </si>
  <si>
    <t>(7+5+3,5+44)*0,6*1</t>
  </si>
  <si>
    <t>rýha pro drenáž chodníku (část trasy A dl. 136m)</t>
  </si>
  <si>
    <t>0,4*0,6*136</t>
  </si>
  <si>
    <t>10</t>
  </si>
  <si>
    <t>162651112</t>
  </si>
  <si>
    <t>Vodorovné přemístění do 5000 m výkopku/sypaniny z horniny třídy těžitelnosti I, skupiny 1 až 3</t>
  </si>
  <si>
    <t>-392575548</t>
  </si>
  <si>
    <t>Vodorovné přemístění výkopku nebo sypaniny po suchu na obvyklém dopravním prostředku, bez naložení výkopku, avšak se složením bez rozhrnutí z horniny třídy těžitelnosti I skupiny 1 až 3 na vzdálenost přes 4 000 do 5 000 m</t>
  </si>
  <si>
    <t>34,875+68,34</t>
  </si>
  <si>
    <t>11</t>
  </si>
  <si>
    <t>171201221</t>
  </si>
  <si>
    <t>Poplatek za uložení na skládce (skládkovné) zeminy a kamení kód odpadu 17 05 04</t>
  </si>
  <si>
    <t>t</t>
  </si>
  <si>
    <t>379797314</t>
  </si>
  <si>
    <t>Poplatek za uložení stavebního odpadu na skládce (skládkovné) zeminy a kamení zatříděného do Katalogu odpadů pod kódem 17 05 04</t>
  </si>
  <si>
    <t>103,2155*1,67</t>
  </si>
  <si>
    <t>12</t>
  </si>
  <si>
    <t>171251201</t>
  </si>
  <si>
    <t>Uložení sypaniny na skládky nebo meziskládky</t>
  </si>
  <si>
    <t>-134080903</t>
  </si>
  <si>
    <t>Uložení sypaniny na skládky nebo meziskládky bez hutnění s upravením uložené sypaniny do předepsaného tvaru</t>
  </si>
  <si>
    <t>103,215</t>
  </si>
  <si>
    <t>13</t>
  </si>
  <si>
    <t>174151101</t>
  </si>
  <si>
    <t>Zásyp jam, šachet rýh nebo kolem objektů sypaninou se zhutněním</t>
  </si>
  <si>
    <t>-1281561682</t>
  </si>
  <si>
    <t>Zásyp sypaninou z jakékoliv horniny strojně s uložením výkopku ve vrstvách se zhutněním jam, šachet, rýh nebo kolem objektů v těchto vykopávkách</t>
  </si>
  <si>
    <t>výkopů přípojek</t>
  </si>
  <si>
    <t>(7+5+3,5+44)*0,7*0,6</t>
  </si>
  <si>
    <t>14</t>
  </si>
  <si>
    <t>M</t>
  </si>
  <si>
    <t>58344171</t>
  </si>
  <si>
    <t>štěrkodrť frakce 0/32</t>
  </si>
  <si>
    <t>327143045</t>
  </si>
  <si>
    <t>12,495*2 'Přepočtené koeficientem množství</t>
  </si>
  <si>
    <t>175151101</t>
  </si>
  <si>
    <t>Obsypání potrubí strojně sypaninou bez prohození, uloženou do 3 m</t>
  </si>
  <si>
    <t>907905008</t>
  </si>
  <si>
    <t>Obsypání potrubí strojně sypaninou z vhodných třídy těžitelnosti I a II, skupiny 1 až 4 nebo materiálem připraveným podél výkopu ve vzdálenosti do 3 m od jeho kraje, pro jakoukoliv hloubku výkopu a míru zhutnění bez prohození sypaniny</t>
  </si>
  <si>
    <t>(7+5+3,5+44)*0,6*0,3</t>
  </si>
  <si>
    <t>16</t>
  </si>
  <si>
    <t>58337303</t>
  </si>
  <si>
    <t>štěrkopísek frakce 0/8</t>
  </si>
  <si>
    <t>1408271243</t>
  </si>
  <si>
    <t>16,065*2 'Přepočtené koeficientem množství</t>
  </si>
  <si>
    <t>17</t>
  </si>
  <si>
    <t>181351004</t>
  </si>
  <si>
    <t>Rozprostření ornice tl vrstvy do 250 mm pl do 100 m2 v rovině nebo ve svahu do 1:5 strojně</t>
  </si>
  <si>
    <t>-113065538</t>
  </si>
  <si>
    <t>Rozprostření a urovnání ornice v rovině nebo ve svahu sklonu do 1:5 strojně při souvislé ploše do 100 m2, tl. vrstvy přes 200 do 250 mm</t>
  </si>
  <si>
    <t>396</t>
  </si>
  <si>
    <t>18</t>
  </si>
  <si>
    <t>181411122</t>
  </si>
  <si>
    <t>Založení lučního trávníku výsevem plochy do 1000 m2 ve svahu do 1:2</t>
  </si>
  <si>
    <t>683526700</t>
  </si>
  <si>
    <t>Založení trávníku na půdě předem připravené plochy do 1000 m2 výsevem včetně utažení lučního na svahu přes 1:5 do 1:2</t>
  </si>
  <si>
    <t>19</t>
  </si>
  <si>
    <t>00572100</t>
  </si>
  <si>
    <t>osivo jetelotráva intenzivní víceletá</t>
  </si>
  <si>
    <t>kg</t>
  </si>
  <si>
    <t>-973962961</t>
  </si>
  <si>
    <t>396*0,02 'Přepočtené koeficientem množství</t>
  </si>
  <si>
    <t>20</t>
  </si>
  <si>
    <t>181951112</t>
  </si>
  <si>
    <t>Úprava pláně v hornině třídy těžitelnosti I, skupiny 1 až 3 se zhutněním strojně</t>
  </si>
  <si>
    <t>-1975864123</t>
  </si>
  <si>
    <t>Úprava pláně vyrovnáním výškových rozdílů strojně v hornině třídy těžitelnosti I, skupiny 1 až 3 se zhutněním</t>
  </si>
  <si>
    <t>trasy A+B</t>
  </si>
  <si>
    <t>232,5*1,5</t>
  </si>
  <si>
    <t>183111211</t>
  </si>
  <si>
    <t>Jamky pro výsadbu s výměnou 50 % půdy zeminy tř 1 až 4 objem do 0,002 m3 v rovině a svahu do 1:5</t>
  </si>
  <si>
    <t>-1016665049</t>
  </si>
  <si>
    <t>Hloubení jamek pro vysazování rostlin v zemině tř.1 až 4 s výměnou půdy z 50% v rovině nebo na svahu do 1:5, objemu do 0,002 m3</t>
  </si>
  <si>
    <t>keře v délce 35+95m á 40cm</t>
  </si>
  <si>
    <t>(35+95)/0,4</t>
  </si>
  <si>
    <t>22</t>
  </si>
  <si>
    <t>10371500</t>
  </si>
  <si>
    <t>substrát pro trávníky VL</t>
  </si>
  <si>
    <t>-1953615267</t>
  </si>
  <si>
    <t>325*0,001 'Přepočtené koeficientem množství</t>
  </si>
  <si>
    <t>23</t>
  </si>
  <si>
    <t>184102120</t>
  </si>
  <si>
    <t>Výsadba dřeviny s balem D do 0,1 m do jamky se zalitím ve svahu do 1:2</t>
  </si>
  <si>
    <t>716666279</t>
  </si>
  <si>
    <t xml:space="preserve">Výsadba dřeviny s balem do předem vyhloubené jamky se zalitím  na svahu přes 1:5 do 1:2, při průměru balu do 100 mm</t>
  </si>
  <si>
    <t>24</t>
  </si>
  <si>
    <t>02650531</t>
  </si>
  <si>
    <t>Ptačí zob neopadavý ligustrum vulgare, kontejner 1,5l</t>
  </si>
  <si>
    <t>1656055042</t>
  </si>
  <si>
    <t>zlatice prostřední /Forsythia intermedia/ 20-35cm</t>
  </si>
  <si>
    <t>325*1,02 'Přepočtené koeficientem množství</t>
  </si>
  <si>
    <t>Zakládání</t>
  </si>
  <si>
    <t>25</t>
  </si>
  <si>
    <t>212752402</t>
  </si>
  <si>
    <t>Trativod z drenážních trubek korugovaných PE-HD SN 8 perforace 360° včetně lože otevřený výkop DN 150 pro liniové stavby</t>
  </si>
  <si>
    <t>m</t>
  </si>
  <si>
    <t>-166759670</t>
  </si>
  <si>
    <t>Trativody z drenážních trubek pro liniové stavby a komunikace se zřízením štěrkového lože pod trubky a s jejich obsypem v otevřeném výkopu trubka korugovaná sendvičová PE-HD SN 8 celoperforovaná 360° DN 150</t>
  </si>
  <si>
    <t>v chodníku pro odvodnění pláně</t>
  </si>
  <si>
    <t>138</t>
  </si>
  <si>
    <t>v délce 5m od uliční vpusti - pro částečný vsak, v trese přípojky</t>
  </si>
  <si>
    <t>4*5</t>
  </si>
  <si>
    <t>Vodorovné konstrukce</t>
  </si>
  <si>
    <t>26</t>
  </si>
  <si>
    <t>451572111</t>
  </si>
  <si>
    <t>Lože pod potrubí otevřený výkop z kameniva drobného těženého</t>
  </si>
  <si>
    <t>-1843452709</t>
  </si>
  <si>
    <t>Lože pod potrubí, stoky a drobné objekty v otevřeném výkopu z kameniva drobného těženého 0 až 4 mm</t>
  </si>
  <si>
    <t>pod potrubí přípojek</t>
  </si>
  <si>
    <t>(7+5+3,5+44)*0,6*0,1</t>
  </si>
  <si>
    <t>Komunikace pozemní</t>
  </si>
  <si>
    <t>27</t>
  </si>
  <si>
    <t>564861111</t>
  </si>
  <si>
    <t>Podklad ze štěrkodrtě ŠD tl 200 mm</t>
  </si>
  <si>
    <t>-691891877</t>
  </si>
  <si>
    <t xml:space="preserve">Podklad ze štěrkodrti ŠD  s rozprostřením a zhutněním, po zhutnění tl. 200 mm</t>
  </si>
  <si>
    <t>plocha chodníků bez sjezdu</t>
  </si>
  <si>
    <t>28</t>
  </si>
  <si>
    <t>596211112</t>
  </si>
  <si>
    <t>Kladení zámkové dlažby komunikací pro pěší tl 60 mm skupiny A pl do 300 m2</t>
  </si>
  <si>
    <t>-1881271923</t>
  </si>
  <si>
    <t>Kladení dlažby z betonových zámkových dlaždic komunikací pro pěší s ložem z kameniva těženého nebo drceného tl. do 40 mm, s vyplněním spár s dvojitým hutněním, vibrováním a se smetením přebytečného materiálu na krajnici tl. 60 mm skupiny A, pro plochy přes 100 do 300 m2</t>
  </si>
  <si>
    <t>do 300m2 v souvislé ploše</t>
  </si>
  <si>
    <t>29</t>
  </si>
  <si>
    <t>59245018</t>
  </si>
  <si>
    <t>dlažba tvar obdélník betonová 200x100x60mm přírodní</t>
  </si>
  <si>
    <t>-1410675347</t>
  </si>
  <si>
    <t>kladení - odečet slepecké dlažby</t>
  </si>
  <si>
    <t>(348,75-5,3)*1,02-5,3</t>
  </si>
  <si>
    <t>30</t>
  </si>
  <si>
    <t>592x001</t>
  </si>
  <si>
    <t>dlažba tvar obdélník 200x100x60mm barevná s hmatovou úpravou (slepecká)</t>
  </si>
  <si>
    <t>841233175</t>
  </si>
  <si>
    <t>dlažba tvar ibdélník 200x100x60mm barevná s hmatovou úpravou (slepecká)</t>
  </si>
  <si>
    <t>5,3*1,05</t>
  </si>
  <si>
    <t>5,565*1,02 'Přepočtené koeficientem množství</t>
  </si>
  <si>
    <t>31</t>
  </si>
  <si>
    <t>596211114</t>
  </si>
  <si>
    <t>Příplatek za kombinaci dvou barev u kladení betonových dlažeb komunikací pro pěší tl 60 mm skupiny A</t>
  </si>
  <si>
    <t>-748312486</t>
  </si>
  <si>
    <t>Kladení dlažby z betonových zámkových dlaždic komunikací pro pěší s ložem z kameniva těženého nebo drceného tl. do 40 mm, s vyplněním spár s dvojitým hutněním, vibrováním a se smetením přebytečného materiálu na krajnici tl. 60 mm skupiny A, pro plochy Příplatek k cenám za dlažbu z prvků dvou barev</t>
  </si>
  <si>
    <t>Trubní vedení</t>
  </si>
  <si>
    <t>32</t>
  </si>
  <si>
    <t>871355221</t>
  </si>
  <si>
    <t>Kanalizační potrubí z tvrdého PVC jednovrstvé tuhost třídy SN8 DN 200</t>
  </si>
  <si>
    <t>-152004180</t>
  </si>
  <si>
    <t>Kanalizační potrubí z tvrdého PVC v otevřeném výkopu ve sklonu do 20 %, hladkého plnostěnného jednovrstvého, tuhost třídy SN 8 DN 200</t>
  </si>
  <si>
    <t>(7+5+3,5+44)</t>
  </si>
  <si>
    <t>33</t>
  </si>
  <si>
    <t>877350310</t>
  </si>
  <si>
    <t>Montáž kolen na kanalizačním potrubí z PP trub hladkých plnostěnných DN 200</t>
  </si>
  <si>
    <t>537087791</t>
  </si>
  <si>
    <t>Montáž tvarovek na kanalizačním plastovém potrubí z polypropylenu PP hladkého plnostěnného kolen DN 200</t>
  </si>
  <si>
    <t>každá UV 15° 1x</t>
  </si>
  <si>
    <t>přípojka od UV4 5x</t>
  </si>
  <si>
    <t>4+5</t>
  </si>
  <si>
    <t>34</t>
  </si>
  <si>
    <t>28612206</t>
  </si>
  <si>
    <t>koleno kanalizační plastové PVC KG DN 200/45° SN12/16</t>
  </si>
  <si>
    <t>647412020</t>
  </si>
  <si>
    <t>35</t>
  </si>
  <si>
    <t>28612204</t>
  </si>
  <si>
    <t>koleno kanalizační plastové PVC KG DN 200/15° SN12/16</t>
  </si>
  <si>
    <t>1264503950</t>
  </si>
  <si>
    <t>36</t>
  </si>
  <si>
    <t>894411311</t>
  </si>
  <si>
    <t>Osazení betonových nebo železobetonových dílců pro šachty skruží rovných</t>
  </si>
  <si>
    <t>8588738</t>
  </si>
  <si>
    <t>37</t>
  </si>
  <si>
    <t>5922x001</t>
  </si>
  <si>
    <t>výtokový objekt betonový prefabrikovaný DN150-200</t>
  </si>
  <si>
    <t>-942514133</t>
  </si>
  <si>
    <t>deska zákrytová půlená kruhová 100x10x9cm, třída zatížení A15</t>
  </si>
  <si>
    <t>38</t>
  </si>
  <si>
    <t>895941111</t>
  </si>
  <si>
    <t>Zřízení vpusti kanalizační uliční z betonových dílců typ UV-50 normální</t>
  </si>
  <si>
    <t>447017814</t>
  </si>
  <si>
    <t xml:space="preserve">Zřízení vpusti kanalizační  uliční z betonových dílců typ UV-50 normální</t>
  </si>
  <si>
    <t>39</t>
  </si>
  <si>
    <t>59223826</t>
  </si>
  <si>
    <t>vpusť uliční skruž betonová 590x500x50mm</t>
  </si>
  <si>
    <t>-409434829</t>
  </si>
  <si>
    <t>40</t>
  </si>
  <si>
    <t>59223824</t>
  </si>
  <si>
    <t>vpusť uliční skruž betonová 590x500x50mm s výtokem (bez vložky)</t>
  </si>
  <si>
    <t>-890239082</t>
  </si>
  <si>
    <t>41</t>
  </si>
  <si>
    <t>59223825</t>
  </si>
  <si>
    <t>vpusť uliční skruž betonová 290x500x50mm</t>
  </si>
  <si>
    <t>630648690</t>
  </si>
  <si>
    <t>42</t>
  </si>
  <si>
    <t>59223821</t>
  </si>
  <si>
    <t>vpusť uliční prstenec betonový 180x660x100mm</t>
  </si>
  <si>
    <t>1617815196</t>
  </si>
  <si>
    <t>43</t>
  </si>
  <si>
    <t>59223823</t>
  </si>
  <si>
    <t>vpusť uliční dno betonové 626x495x50mm</t>
  </si>
  <si>
    <t>-543894598</t>
  </si>
  <si>
    <t>44</t>
  </si>
  <si>
    <t>899203112</t>
  </si>
  <si>
    <t>Osazení mříží litinových včetně rámů a košů na bahno pro třídu zatížení B125, C250</t>
  </si>
  <si>
    <t>-1668570199</t>
  </si>
  <si>
    <t>45</t>
  </si>
  <si>
    <t>552x003</t>
  </si>
  <si>
    <t>Mříž litonová obrubníková vpusť vč. kalového koše - komplet</t>
  </si>
  <si>
    <t>-1108944687</t>
  </si>
  <si>
    <t>Mříž litonová obrubníkové vpusti vč. kalového košee - komplet</t>
  </si>
  <si>
    <t>Ostatní konstrukce a práce, bourání</t>
  </si>
  <si>
    <t>46</t>
  </si>
  <si>
    <t>916331112</t>
  </si>
  <si>
    <t>Osazení zahradního obrubníku betonového do lože z betonu s boční opěrou</t>
  </si>
  <si>
    <t>298536275</t>
  </si>
  <si>
    <t>Osazení zahradního obrubníku betonového s ložem tl. od 50 do 100 mm z betonu prostého tř. C 12/15 s boční opěrou z betonu prostého tř. C 12/15</t>
  </si>
  <si>
    <t>délka chodníků - sjezdu</t>
  </si>
  <si>
    <t>232,5</t>
  </si>
  <si>
    <t>zakončené chodníků</t>
  </si>
  <si>
    <t>1,5*4</t>
  </si>
  <si>
    <t>47</t>
  </si>
  <si>
    <t>59217001</t>
  </si>
  <si>
    <t>obrubník betonový zahradní 1000x50x250mm</t>
  </si>
  <si>
    <t>1925476513</t>
  </si>
  <si>
    <t>238,5*1,02</t>
  </si>
  <si>
    <t>48</t>
  </si>
  <si>
    <t>938902113</t>
  </si>
  <si>
    <t>Čištění příkopů komunikací příkopovým rypadlem objem nánosu do 0,5 m3/m</t>
  </si>
  <si>
    <t>-1802608182</t>
  </si>
  <si>
    <t>Profilace a čištění příkopů komunikací příkopovým rypadlem s odstraněním travnatého porostu nebo nánosu, s úpravou dna a svahů do předepsaného profilu a s naložením na dopravní prostředek nebo s přemístěním na hromady na vzdálenost do 20 m nezpevněných nebo zpevněných objemu nánosu přes 0,30 do 0,50 m3/m</t>
  </si>
  <si>
    <t>podél trasy A v dl. 100m</t>
  </si>
  <si>
    <t>100</t>
  </si>
  <si>
    <t>997</t>
  </si>
  <si>
    <t>Přesun sutě</t>
  </si>
  <si>
    <t>49</t>
  </si>
  <si>
    <t>997002511</t>
  </si>
  <si>
    <t>Vodorovné přemístění suti a vybouraných hmot bez naložení ale se složením a urovnáním do 1 km</t>
  </si>
  <si>
    <t>587724464</t>
  </si>
  <si>
    <t xml:space="preserve">Vodorovné přemístění suti a vybouraných hmot  bez naložení, se složením a hrubým urovnáním na vzdálenost do 1 km</t>
  </si>
  <si>
    <t>50</t>
  </si>
  <si>
    <t>997002519</t>
  </si>
  <si>
    <t>Příplatek ZKD 1 km přemístění suti a vybouraných hmot</t>
  </si>
  <si>
    <t>-660237051</t>
  </si>
  <si>
    <t xml:space="preserve">Vodorovné přemístění suti a vybouraných hmot  bez naložení, se složením a hrubým urovnáním Příplatek k ceně za každý další i započatý 1 km přes 1 km</t>
  </si>
  <si>
    <t>32,4*4 'Přepočtené koeficientem množství</t>
  </si>
  <si>
    <t>51</t>
  </si>
  <si>
    <t>997002611</t>
  </si>
  <si>
    <t>Nakládání suti a vybouraných hmot</t>
  </si>
  <si>
    <t>1565500389</t>
  </si>
  <si>
    <t xml:space="preserve">Nakládání suti a vybouraných hmot na dopravní prostředek  pro vodorovné přemístění</t>
  </si>
  <si>
    <t>52</t>
  </si>
  <si>
    <t>997013655</t>
  </si>
  <si>
    <t>35562446</t>
  </si>
  <si>
    <t>32,4</t>
  </si>
  <si>
    <t>998</t>
  </si>
  <si>
    <t>Přesun hmot</t>
  </si>
  <si>
    <t>53</t>
  </si>
  <si>
    <t>998223011</t>
  </si>
  <si>
    <t>Přesun hmot pro pozemní komunikace s krytem dlážděným</t>
  </si>
  <si>
    <t>706379260</t>
  </si>
  <si>
    <t xml:space="preserve">Přesun hmot pro pozemní komunikace s krytem dlážděným  dopravní vzdálenost do 200 m jakékoliv délky objektu</t>
  </si>
  <si>
    <t>102-380-21-A - SO 102 ZPEVNĚNÁ PLOCHA A</t>
  </si>
  <si>
    <t xml:space="preserve">    3 - Svislé a kompletní konstrukce</t>
  </si>
  <si>
    <t>113107122</t>
  </si>
  <si>
    <t>Odstranění podkladu z kameniva drceného tl 200 mm ručně</t>
  </si>
  <si>
    <t>-991534687</t>
  </si>
  <si>
    <t>Odstranění podkladů nebo krytů ručně s přemístěním hmot na skládku na vzdálenost do 3 m nebo s naložením na dopravní prostředek z kameniva hrubého drceného, o tl. vrstvy přes 100 do 200 mm</t>
  </si>
  <si>
    <t>u č.p.3</t>
  </si>
  <si>
    <t>9*0,5</t>
  </si>
  <si>
    <t>překop</t>
  </si>
  <si>
    <t>10*1,2</t>
  </si>
  <si>
    <t>113107162</t>
  </si>
  <si>
    <t>Odstranění podkladu z kameniva drceného tl 200 mm strojně pl přes 50 do 200 m2</t>
  </si>
  <si>
    <t>1178893283</t>
  </si>
  <si>
    <t>Odstranění podkladů nebo krytů strojně plochy jednotlivě přes 50 m2 do 200 m2 s přemístěním hmot na skládku na vzdálenost do 20 m nebo s naložením na dopravní prostředek z kameniva hrubého drceného, o tl. vrstvy přes 100 do 200 mm</t>
  </si>
  <si>
    <t>(140-49)*1,5</t>
  </si>
  <si>
    <t>113107181</t>
  </si>
  <si>
    <t>Odstranění podkladu živičného tl 50 mm strojně pl přes 50 do 200 m2</t>
  </si>
  <si>
    <t>1195861944</t>
  </si>
  <si>
    <t>Odstranění podkladů nebo krytů strojně plochy jednotlivě přes 50 m2 do 200 m2 s přemístěním hmot na skládku na vzdálenost do 20 m nebo s naložením na dopravní prostředek živičných, o tl. vrstvy do 50 mm</t>
  </si>
  <si>
    <t>asfaltů (bývaléh chodníku</t>
  </si>
  <si>
    <t>113202111</t>
  </si>
  <si>
    <t>Vytrhání obrub krajníků obrubníků stojatých</t>
  </si>
  <si>
    <t>-456369337</t>
  </si>
  <si>
    <t xml:space="preserve">Vytrhání obrub  s vybouráním lože, s přemístěním hmot na skládku na vzdálenost do 3 m nebo s naložením na dopravní prostředek z krajníků nebo obrubníků stojatých</t>
  </si>
  <si>
    <t>vytrhání žulových obrubníků cca OP6</t>
  </si>
  <si>
    <t>pouze mimo rozsah stavby modernizace silnic u č.p. 3</t>
  </si>
  <si>
    <t>113204111</t>
  </si>
  <si>
    <t>Vytrhání obrub záhonových</t>
  </si>
  <si>
    <t>-127863599</t>
  </si>
  <si>
    <t xml:space="preserve">Vytrhání obrub  s vybouráním lože, s přemístěním hmot na skládku na vzdálenost do 3 m nebo s naložením na dopravní prostředek záhonových</t>
  </si>
  <si>
    <t>stávajícícho chodníku mimo podezdívky u č.p.3 - B</t>
  </si>
  <si>
    <t>140-20-49</t>
  </si>
  <si>
    <t>132212111</t>
  </si>
  <si>
    <t>Hloubení rýh š do 800 mm v soudržných horninách třídy těžitelnosti I, skupiny 3 ručně</t>
  </si>
  <si>
    <t>1065417639</t>
  </si>
  <si>
    <t>Hloubení rýh šířky do 800 mm ručně zapažených i nezapažených, s urovnáním dna do předepsaného profilu a spádu v hornině třídy těžitelnosti I skupiny 3 soudržných</t>
  </si>
  <si>
    <t>hloubení rýhy pro uložení žlabu u č.p.3</t>
  </si>
  <si>
    <t>0,4*0,4*5,5</t>
  </si>
  <si>
    <t>132251251</t>
  </si>
  <si>
    <t>Hloubení rýh nezapažených š do 2000 mm v hornině třídy těžitelnosti I, skupiny 3 objem do 20 m3 strojně</t>
  </si>
  <si>
    <t>-648379757</t>
  </si>
  <si>
    <t>Hloubení nezapažených rýh šířky přes 800 do 2 000 mm strojně s urovnáním dna do předepsaného profilu a spádu v hornině třídy těžitelnosti I skupiny 3 do 20 m3</t>
  </si>
  <si>
    <t>výkop pro přípojku od žlabu u č.p.3</t>
  </si>
  <si>
    <t>10*1,2*1</t>
  </si>
  <si>
    <t>-1964471813</t>
  </si>
  <si>
    <t>výkop</t>
  </si>
  <si>
    <t>12+0,88</t>
  </si>
  <si>
    <t>458190462</t>
  </si>
  <si>
    <t>12,88*1,67</t>
  </si>
  <si>
    <t>-1269607529</t>
  </si>
  <si>
    <t>12,88</t>
  </si>
  <si>
    <t>-330361762</t>
  </si>
  <si>
    <t>výkop -obsyp-podsyp</t>
  </si>
  <si>
    <t>12-2,5-1</t>
  </si>
  <si>
    <t>2064229769</t>
  </si>
  <si>
    <t>8,5*2 'Přepočtené koeficientem množství</t>
  </si>
  <si>
    <t>175111101</t>
  </si>
  <si>
    <t>Obsypání potrubí ručně sypaninou bez prohození, uloženou do 3 m</t>
  </si>
  <si>
    <t>-343971574</t>
  </si>
  <si>
    <t>Obsypání potrubí ručně sypaninou z vhodných hornin třídy těžitelnosti I a II, skupiny 1 až 4 nebo materiálem připraveným podél výkopu ve vzdálenosti do 3 m od jeho kraje pro jakoukoliv hloubku výkopu a míru zhutnění bez prohození sypaniny</t>
  </si>
  <si>
    <t>0,25*1*10</t>
  </si>
  <si>
    <t>58337310</t>
  </si>
  <si>
    <t>štěrkopísek frakce 0/4</t>
  </si>
  <si>
    <t>374743940</t>
  </si>
  <si>
    <t>2,5*2 'Přepočtené koeficientem množství</t>
  </si>
  <si>
    <t>-1852040350</t>
  </si>
  <si>
    <t>pod chodníky + rýha - B</t>
  </si>
  <si>
    <t>(178+10)-49*1,5</t>
  </si>
  <si>
    <t>Svislé a kompletní konstrukce</t>
  </si>
  <si>
    <t>311113212</t>
  </si>
  <si>
    <t>Nosná zeď tl 200 mm ze štípaných tvárnic ztraceného bednění přírodních včetně výplně z betonu</t>
  </si>
  <si>
    <t>-54413357</t>
  </si>
  <si>
    <t xml:space="preserve">Nadzákladové zdi z tvárnic ztraceného bednění  štípaných, včetně výplně z betonu třídy C 16/20 přírodních, tloušťky zdiva 200 mm</t>
  </si>
  <si>
    <t>podezdívka oplocení mimo bran a branek výšky 0,5m</t>
  </si>
  <si>
    <t>(30-13)*0,5</t>
  </si>
  <si>
    <t>338171111</t>
  </si>
  <si>
    <t>Osazování sloupků a vzpěr plotových ocelových v do 2,00 m se zalitím MC</t>
  </si>
  <si>
    <t>-1945335897</t>
  </si>
  <si>
    <t>Montáž sloupků a vzpěr plotových ocelových trubkových nebo profilovaných výšky do 2,00 m se zalitím cementovou maltou do vynechaných otvorů</t>
  </si>
  <si>
    <t>v běžném provedení 8ks</t>
  </si>
  <si>
    <t>pro brány a branky 6ks</t>
  </si>
  <si>
    <t>338x001</t>
  </si>
  <si>
    <t>Sloupek oplocení pro zabetonování výšky do 1,7m</t>
  </si>
  <si>
    <t>243913173</t>
  </si>
  <si>
    <t>Sloupek oplocení prozavetonování výšky do 1,7m</t>
  </si>
  <si>
    <t>typ bude upřesněn při provádění s budoucím vlasníkem</t>
  </si>
  <si>
    <t>poplatované provedení - komplet</t>
  </si>
  <si>
    <t>338x002</t>
  </si>
  <si>
    <t>Sloupek brankový a vratový vč. vzpěry - komplet</t>
  </si>
  <si>
    <t>-1792590208</t>
  </si>
  <si>
    <t>sloupky poplastované výšky do 1,7m vč, pantů, vzpěry, spojovacíhio materiálu, váček</t>
  </si>
  <si>
    <t>525760671</t>
  </si>
  <si>
    <t>10*1*0,1</t>
  </si>
  <si>
    <t>457311115</t>
  </si>
  <si>
    <t>Vyrovnávací nebo spádový beton C 16/20 včetně úpravy povrchu</t>
  </si>
  <si>
    <t>-230167473</t>
  </si>
  <si>
    <t xml:space="preserve">Vyrovnávací nebo spádový beton včetně úpravy povrchu  C 16/20</t>
  </si>
  <si>
    <t>podkladový beton pod podezdívku oplocení (mimo branky)</t>
  </si>
  <si>
    <t>(30-13)*0,3*0,15</t>
  </si>
  <si>
    <t>564831111</t>
  </si>
  <si>
    <t>Podklad ze štěrkodrtě ŠD tl 100 mm</t>
  </si>
  <si>
    <t>-106549264</t>
  </si>
  <si>
    <t xml:space="preserve">Podklad ze štěrkodrti ŠD  s rozprostřením a zhutněním, po zhutnění tl. 100 mm</t>
  </si>
  <si>
    <t>délka sjezdů + přechody * šíře</t>
  </si>
  <si>
    <t>((3,6+3,75)+(3*2))*1,5</t>
  </si>
  <si>
    <t>-2004247083</t>
  </si>
  <si>
    <t>plocha chodníku - sjezdů</t>
  </si>
  <si>
    <t>(140-49)*1,5-20,025</t>
  </si>
  <si>
    <t>564871111</t>
  </si>
  <si>
    <t>Podklad ze štěrkodrtě ŠD tl 250 mm</t>
  </si>
  <si>
    <t>211102277</t>
  </si>
  <si>
    <t xml:space="preserve">Podklad ze štěrkodrti ŠD  s rozprostřením a zhutněním, po zhutnění tl. 250 mm</t>
  </si>
  <si>
    <t>při chybějící konstrukci pod silničními obrubami</t>
  </si>
  <si>
    <t>565161111</t>
  </si>
  <si>
    <t>Vyrovnání povrchu dosavadních podkladů obalovaným kamenivem ACP (OK) tl 80 mm</t>
  </si>
  <si>
    <t>-912332490</t>
  </si>
  <si>
    <t xml:space="preserve">Vyrovnání povrchu dosavadních podkladů  s rozprostřením hmot a zhutněním obalovaným kamenivem ACP (OK) tl. 80 mm</t>
  </si>
  <si>
    <t>podél obetonování vodících proužků</t>
  </si>
  <si>
    <t>29*0,25</t>
  </si>
  <si>
    <t>567122111</t>
  </si>
  <si>
    <t>Podklad ze směsi stmelené cementem SC C 8/10 (KSC I) tl 120 mm</t>
  </si>
  <si>
    <t>-1245860177</t>
  </si>
  <si>
    <t>Podklad ze směsi stmelené cementem SC bez dilatačních spár, s rozprostřením a zhutněním SC C 8/10 (KSC I), po zhutnění tl. 120 mm</t>
  </si>
  <si>
    <t>ve sjezdech</t>
  </si>
  <si>
    <t>šíře sjezdu + přechody * šíře chodníku</t>
  </si>
  <si>
    <t>572341111</t>
  </si>
  <si>
    <t>Vyspravení krytu komunikací po překopech plochy přes 15 m2 asfalt betonem ACO (AB) tl 50 mm</t>
  </si>
  <si>
    <t>2116094446</t>
  </si>
  <si>
    <t>Vyspravení krytu komunikací po překopech inženýrských sítí plochy přes 15 m2 asfaltovým betonem ACO (AB), po zhutnění tl. přes 30 do 50 mm</t>
  </si>
  <si>
    <t>překop mimo rozsah modernizace silnice u č.p.3 a u žlabu</t>
  </si>
  <si>
    <t>572341112</t>
  </si>
  <si>
    <t>Vyspravení krytu komunikací po překopech plochy přes 15 m2 asfalt betonem ACO (AB) tl 70 mm</t>
  </si>
  <si>
    <t>137238881</t>
  </si>
  <si>
    <t>Vyspravení krytu komunikací po překopech inženýrských sítí plochy přes 15 m2 asfaltovým betonem ACO (AB), po zhutnění tl. přes 50 do 70 mm</t>
  </si>
  <si>
    <t>573111112</t>
  </si>
  <si>
    <t>Postřik živičný infiltrační s posypem z asfaltu množství 1 kg/m2</t>
  </si>
  <si>
    <t>-93200259</t>
  </si>
  <si>
    <t>Postřik infiltrační PI z asfaltu silničního s posypem kamenivem, v množství 1,00 kg/m2</t>
  </si>
  <si>
    <t>573211107</t>
  </si>
  <si>
    <t>Postřik živičný spojovací z asfaltu v množství 0,30 kg/m2</t>
  </si>
  <si>
    <t>53594243</t>
  </si>
  <si>
    <t>Postřik spojovací PS bez posypu kamenivem z asfaltu silničního, v množství 0,30 kg/m2</t>
  </si>
  <si>
    <t>-763225282</t>
  </si>
  <si>
    <t>(140-49)*1,5-20</t>
  </si>
  <si>
    <t>1606963153</t>
  </si>
  <si>
    <t>ztratné 5% z důvodu četného řezání v atipických šířkách chodníků</t>
  </si>
  <si>
    <t>116,5*1,05</t>
  </si>
  <si>
    <t>122,325*1,02 'Přepočtené koeficientem množství</t>
  </si>
  <si>
    <t>59245020</t>
  </si>
  <si>
    <t>dlažba tvar obdélník betonová 200x100x80mm přírodní</t>
  </si>
  <si>
    <t>986724056</t>
  </si>
  <si>
    <t>ve sjzezdech</t>
  </si>
  <si>
    <t>20,025*1,05</t>
  </si>
  <si>
    <t>21,026*1,02 'Přepočtené koeficientem množství</t>
  </si>
  <si>
    <t>596211210</t>
  </si>
  <si>
    <t>Kladení zámkové dlažby komunikací pro pěší tl 80 mm skupiny A pl do 50 m2</t>
  </si>
  <si>
    <t>49561996</t>
  </si>
  <si>
    <t>Kladení dlažby z betonových zámkových dlaždic komunikací pro pěší s ložem z kameniva těženého nebo drceného tl. do 40 mm, s vyplněním spár s dvojitým hutněním, vibrováním a se smetením přebytečného materiálu na krajnici tl. 80 mm skupiny A, pro plochy do 50 m2</t>
  </si>
  <si>
    <t>20,025</t>
  </si>
  <si>
    <t>871315221</t>
  </si>
  <si>
    <t>Kanalizační potrubí z tvrdého PVC jednovrstvé tuhost třídy SN8 DN 160</t>
  </si>
  <si>
    <t>-1070799352</t>
  </si>
  <si>
    <t>Kanalizační potrubí z tvrdého PVC v otevřeném výkopu ve sklonu do 20 %, hladkého plnostěnného jednovrstvého, tuhost třídy SN 8 DN 160</t>
  </si>
  <si>
    <t>přípojka od žlabu u č.p.3</t>
  </si>
  <si>
    <t>877310310</t>
  </si>
  <si>
    <t>Montáž kolen na kanalizačním potrubí z PP trub hladkých plnostěnných DN 150</t>
  </si>
  <si>
    <t>-1595135555</t>
  </si>
  <si>
    <t>Montáž tvarovek na kanalizačním plastovém potrubí z polypropylenu PP hladkého plnostěnného kolen DN 150</t>
  </si>
  <si>
    <t>28612200</t>
  </si>
  <si>
    <t>koleno kanalizační plastové PVC KG DN 160/15° SN12/16</t>
  </si>
  <si>
    <t>-969854615</t>
  </si>
  <si>
    <t>28612201</t>
  </si>
  <si>
    <t>koleno kanalizační plastové PVC KG DN 160/30° SN12/16</t>
  </si>
  <si>
    <t>74721438</t>
  </si>
  <si>
    <t>28612202</t>
  </si>
  <si>
    <t>koleno kanalizační plastové PVC KG DN 160/45° SN12/16</t>
  </si>
  <si>
    <t>-2042479727</t>
  </si>
  <si>
    <t>916131213</t>
  </si>
  <si>
    <t>Osazení silničního obrubníku betonového stojatého s boční opěrou do lože z betonu prostého</t>
  </si>
  <si>
    <t>1660983134</t>
  </si>
  <si>
    <t>Osazení silničního obrubníku betonového se zřízením lože, s vyplněním a zatřením spár cementovou maltou stojatého s boční opěrou z betonu prostého, do lože z betonu prostého</t>
  </si>
  <si>
    <t>délka chodníku - pouze mimo rozsah modernizace tedy u č.p.3</t>
  </si>
  <si>
    <t>sjezdy (zpevnění zadní strany)</t>
  </si>
  <si>
    <t>(3,6+3,75)</t>
  </si>
  <si>
    <t>59217029</t>
  </si>
  <si>
    <t>obrubník betonový silniční nájezdový 1000x150x150mm</t>
  </si>
  <si>
    <t>945728212</t>
  </si>
  <si>
    <t>snížené</t>
  </si>
  <si>
    <t>9*1,05</t>
  </si>
  <si>
    <t>(3,6+3,75)*1,05</t>
  </si>
  <si>
    <t>17,168*1,02 'Přepočtené koeficientem množství</t>
  </si>
  <si>
    <t>-1323066974</t>
  </si>
  <si>
    <t>délka obrub - B</t>
  </si>
  <si>
    <t>(140-49+1,5)</t>
  </si>
  <si>
    <t>přerušení ve sjezdech</t>
  </si>
  <si>
    <t>-(3,6+3,75)</t>
  </si>
  <si>
    <t>1945932324</t>
  </si>
  <si>
    <t>85,15*1,02</t>
  </si>
  <si>
    <t>919731121</t>
  </si>
  <si>
    <t>Zarovnání styčné plochy podkladu nebo krytu živičného tl do 50 mm</t>
  </si>
  <si>
    <t>-1589922109</t>
  </si>
  <si>
    <t xml:space="preserve">Zarovnání styčné plochy podkladu nebo krytu podél vybourané části komunikace nebo zpevněné plochy  živičné tl. do 50 mm</t>
  </si>
  <si>
    <t>919732211</t>
  </si>
  <si>
    <t>Styčná spára napojení nového živičného povrchu na stávající za tepla š 15 mm hl 25 mm s prořezáním</t>
  </si>
  <si>
    <t>-756818896</t>
  </si>
  <si>
    <t>Styčná pracovní spára při napojení nového živičného povrchu na stávající se zalitím za tepla modifikovanou asfaltovou hmotou s posypem vápenným hydrátem šířky do 15 mm, hloubky do 25 mm včetně prořezání spáry</t>
  </si>
  <si>
    <t>podél silnice bez rekonstrukce pro trhání obrubníků</t>
  </si>
  <si>
    <t>2*10</t>
  </si>
  <si>
    <t>919735112</t>
  </si>
  <si>
    <t>Řezání stávajícího živičného krytu hl do 100 mm</t>
  </si>
  <si>
    <t>-1413101898</t>
  </si>
  <si>
    <t xml:space="preserve">Řezání stávajícího živičného krytu nebo podkladu  hloubky přes 50 do 100 mm</t>
  </si>
  <si>
    <t>935113112</t>
  </si>
  <si>
    <t>Osazení odvodňovacího polymerbetonového žlabu s krycím roštem šířky přes 200 mm</t>
  </si>
  <si>
    <t>92916774</t>
  </si>
  <si>
    <t xml:space="preserve">Osazení odvodňovacího žlabu s krycím roštem  polymerbetonového šířky přes 200 mm</t>
  </si>
  <si>
    <t>x001</t>
  </si>
  <si>
    <t>Polymerbetonový žlab s integrovaným krycím roštem šíře 250mm třídy D400</t>
  </si>
  <si>
    <t>bm</t>
  </si>
  <si>
    <t>-1187002840</t>
  </si>
  <si>
    <t>včetně čel a čistícího kusu</t>
  </si>
  <si>
    <t>odtok DN150 bez sifonu</t>
  </si>
  <si>
    <t>včetně úprav pro osazení v oblouku (dle obrub)</t>
  </si>
  <si>
    <t>5,5</t>
  </si>
  <si>
    <t>9x001</t>
  </si>
  <si>
    <t>Vybourání oplocení s ocelovou výplní výšky do 1,5m</t>
  </si>
  <si>
    <t>859586556</t>
  </si>
  <si>
    <t>demontáž výplní z ocelových plechů, branek, uložení</t>
  </si>
  <si>
    <t>vytrhání ocelových sloupků</t>
  </si>
  <si>
    <t>9x002</t>
  </si>
  <si>
    <t>Oplocení výšky 1,25m vč. branek</t>
  </si>
  <si>
    <t>-1995829548</t>
  </si>
  <si>
    <t>osazení nového oplocení výšky do 1,25m</t>
  </si>
  <si>
    <t>2x branka dvoukřídlá šíře do 4m</t>
  </si>
  <si>
    <t>1y branka vstupní jednokřídlá šíře do 1,2m</t>
  </si>
  <si>
    <t>provedení v antikorozní úpravě pozinkováním s poplastováním</t>
  </si>
  <si>
    <t xml:space="preserve">výplň drátěná </t>
  </si>
  <si>
    <t>9x003</t>
  </si>
  <si>
    <t>Ocelový poklopb třídy zatížení B125 1000x1000mm</t>
  </si>
  <si>
    <t>-1830796036</t>
  </si>
  <si>
    <t xml:space="preserve">nerezový poklop 1000x1000mm s rámem a s výztuhami </t>
  </si>
  <si>
    <t>třída únosnosti B125 s zajištěním proti odcizení</t>
  </si>
  <si>
    <t>včetrně osazení a podbetonování</t>
  </si>
  <si>
    <t>demontáž stávajícícho vč, rámu</t>
  </si>
  <si>
    <t>-984753060</t>
  </si>
  <si>
    <t>-1302107852</t>
  </si>
  <si>
    <t>64,049*4 'Přepočtené koeficientem množství</t>
  </si>
  <si>
    <t>54</t>
  </si>
  <si>
    <t>368760932</t>
  </si>
  <si>
    <t>55</t>
  </si>
  <si>
    <t>997013645</t>
  </si>
  <si>
    <t>Poplatek za uložení na skládce (skládkovné) odpadu asfaltového bez dehtu kód odpadu 17 03 02</t>
  </si>
  <si>
    <t>1954157105</t>
  </si>
  <si>
    <t>Poplatek za uložení stavebního odpadu na skládce (skládkovné) asfaltového bez obsahu dehtu zatříděného do Katalogu odpadů pod kódem 17 03 02</t>
  </si>
  <si>
    <t>15,0</t>
  </si>
  <si>
    <t>56</t>
  </si>
  <si>
    <t>-1712782857</t>
  </si>
  <si>
    <t>64,049-15</t>
  </si>
  <si>
    <t>57</t>
  </si>
  <si>
    <t>1189415403</t>
  </si>
  <si>
    <t>401-380-21 - SO 401 VEŘEJNÉ OSVĚTLENÍ</t>
  </si>
  <si>
    <t>PSV - Práce a dodávky PSV</t>
  </si>
  <si>
    <t xml:space="preserve">    741 - Elektroinstalace - silnoproud</t>
  </si>
  <si>
    <t>131213101</t>
  </si>
  <si>
    <t>Hloubení jam v soudržných horninách třídy těžitelnosti I, skupiny 3 ručně</t>
  </si>
  <si>
    <t>-976961342</t>
  </si>
  <si>
    <t>Hloubení jam ručně zapažených i nezapažených s urovnáním dna do předepsaného profilu a spádu v hornině třídy těžitelnosti I skupiny 3 soudržných</t>
  </si>
  <si>
    <t>výkopay jam pro sloupy 4ks</t>
  </si>
  <si>
    <t>4*0,8*0,8*1,5</t>
  </si>
  <si>
    <t>131251100</t>
  </si>
  <si>
    <t>Hloubení jam nezapažených v hornině třídy těžitelnosti I, skupiny 3 objem do 20 m3 strojně</t>
  </si>
  <si>
    <t>-1403766405</t>
  </si>
  <si>
    <t>Hloubení nezapažených jam a zářezů strojně s urovnáním dna do předepsaného profilu a spádu v hornině třídy těžitelnosti I skupiny 3 do 20 m3</t>
  </si>
  <si>
    <t>jáma pro protlak</t>
  </si>
  <si>
    <t>3,5*2,5*1,5</t>
  </si>
  <si>
    <t>998651338</t>
  </si>
  <si>
    <t>výkop rýhy š.35cm, hl. 80cm volný terén</t>
  </si>
  <si>
    <t>17*0,35*0,8</t>
  </si>
  <si>
    <t>výkop rýhy š.35cm, hl. 50cm volný terén, vedení v chodníku</t>
  </si>
  <si>
    <t>190*0,35*0,5</t>
  </si>
  <si>
    <t>13x001</t>
  </si>
  <si>
    <t>Kontrola stavu st. osvětlení</t>
  </si>
  <si>
    <t>hodin</t>
  </si>
  <si>
    <t>-433305945</t>
  </si>
  <si>
    <t>zjištění stavu stávajících rozvodů a kabelů, vč kopaných sond</t>
  </si>
  <si>
    <t>komplet</t>
  </si>
  <si>
    <t>13x002</t>
  </si>
  <si>
    <t>Demontáž sloupu a jeho zpětné osazení</t>
  </si>
  <si>
    <t>-314154589</t>
  </si>
  <si>
    <t>Demontáž sloupu a jeho osazení</t>
  </si>
  <si>
    <t>demontáž st. sloupi vč. kabeláže</t>
  </si>
  <si>
    <t>osazení sloupu na nové místo vč. zapojení kabeláže</t>
  </si>
  <si>
    <t>(příprava místa - nový základ řešen samostatně)</t>
  </si>
  <si>
    <t>13x003</t>
  </si>
  <si>
    <t>Vybourání základové patky v zemi</t>
  </si>
  <si>
    <t>1018420039</t>
  </si>
  <si>
    <t>vybourání základu po odstranění sloupu vč. zemních prací, odbvozu, uložení</t>
  </si>
  <si>
    <t>141720005</t>
  </si>
  <si>
    <t>Neřízený zemní protlak strojně vnějšího průměru do 110 mm v hornině třídy těžitelnosti I, skupiny 1 a 2</t>
  </si>
  <si>
    <t>46036188</t>
  </si>
  <si>
    <t>Neřízený zemní protlak v hornině třídy těžitelnosti I, skupiny 1 a 2 vnějšího průměru protlaku přes 90 do 110 mm</t>
  </si>
  <si>
    <t>13010296</t>
  </si>
  <si>
    <t>tyč ocelová plochá jakost 11 375 110x5mm</t>
  </si>
  <si>
    <t>1753427529</t>
  </si>
  <si>
    <t>12*0,01973</t>
  </si>
  <si>
    <t>1554834310</t>
  </si>
  <si>
    <t>167111101</t>
  </si>
  <si>
    <t>Nakládání výkopku z hornin třídy těžitelnosti I, skupiny 1 až 3 ručně</t>
  </si>
  <si>
    <t>-1267799458</t>
  </si>
  <si>
    <t>Nakládání, skládání a překládání neulehlého výkopku nebo sypaniny ručně nakládání, z hornin třídy těžitelnosti I, skupiny 1 až 3</t>
  </si>
  <si>
    <t>odvoz zeminy podsyp + obsyp + jam pro sloupy</t>
  </si>
  <si>
    <t>11,13</t>
  </si>
  <si>
    <t>4,235</t>
  </si>
  <si>
    <t>3,8</t>
  </si>
  <si>
    <t>-1507253151</t>
  </si>
  <si>
    <t>19,165*1,67</t>
  </si>
  <si>
    <t>-1292996052</t>
  </si>
  <si>
    <t>174111101</t>
  </si>
  <si>
    <t>Zásyp jam, šachet rýh nebo kolem objektů sypaninou se zhutněním ručně</t>
  </si>
  <si>
    <t>362920777</t>
  </si>
  <si>
    <t>Zásyp sypaninou z jakékoliv horniny ručně s uložením výkopku ve vrstvách se zhutněním jam, šachet, rýh nebo kolem objektů v těchto vykopávkách</t>
  </si>
  <si>
    <t>13,125+38,01</t>
  </si>
  <si>
    <t>175111201</t>
  </si>
  <si>
    <t>Obsypání objektu nad přilehlým původním terénem sypaninou bez prohození, uloženou do 3 m ručně</t>
  </si>
  <si>
    <t>-1121753378</t>
  </si>
  <si>
    <t>Obsypání objektů nad přilehlým původním terénem ručně sypaninou z vhodných hornin třídy těžitelnosti I a II, skupiny 1 až 4 nebo materiálem uloženým ve vzdálenosti do 3 m od vnějšího kraje objektu pro jakoukoliv míru zhutnění bez prohození sypaniny</t>
  </si>
  <si>
    <t>obsyp kabelů</t>
  </si>
  <si>
    <t>212*0,35*0,15</t>
  </si>
  <si>
    <t>58337308</t>
  </si>
  <si>
    <t>štěrkopísek frakce 0/2</t>
  </si>
  <si>
    <t>-1935728998</t>
  </si>
  <si>
    <t>11,13*2 'Přepočtené koeficientem množství</t>
  </si>
  <si>
    <t>212792111</t>
  </si>
  <si>
    <t>Odvodnění mostní opěry - drenážní flexibilní svislé plastové potrubí DN 65</t>
  </si>
  <si>
    <t>-1294149274</t>
  </si>
  <si>
    <t>Odvodnění mostní opěry z plastových trub drenážní potrubí flexibilní svislé DN 65</t>
  </si>
  <si>
    <t xml:space="preserve">osazení flexibilního potrubí  - chráničky kabelu</t>
  </si>
  <si>
    <t>220</t>
  </si>
  <si>
    <t>275313711</t>
  </si>
  <si>
    <t>Základové patky z betonu tř. C 20/25</t>
  </si>
  <si>
    <t>2012665271</t>
  </si>
  <si>
    <t>Základy z betonu prostého patky a bloky z betonu kamenem neprokládaného tř. C 20/25</t>
  </si>
  <si>
    <t>včetně trouby DN300 pro osazení sloupu a prostupů pro kabeláže</t>
  </si>
  <si>
    <t>OSM.225020</t>
  </si>
  <si>
    <t>KGEM trouba DN315x7,7/2000 SN4</t>
  </si>
  <si>
    <t>-1440696460</t>
  </si>
  <si>
    <t>894812149</t>
  </si>
  <si>
    <t xml:space="preserve">Příplatek k rourám DN 315 za uříznutí  roury</t>
  </si>
  <si>
    <t>-989893352</t>
  </si>
  <si>
    <t>Revizní a čistící šachta z polypropylenu PP pro hladké trouby DN 315 roura šachtová korugovaná Příplatek k cenám 2131 - 2142 za uříznutí šachtové roury</t>
  </si>
  <si>
    <t>58343810</t>
  </si>
  <si>
    <t>kamenivo drcené hrubé frakce 4/8</t>
  </si>
  <si>
    <t>1845926301</t>
  </si>
  <si>
    <t>pro obsyp stožáru v trubce</t>
  </si>
  <si>
    <t>0,125*4</t>
  </si>
  <si>
    <t>451541111</t>
  </si>
  <si>
    <t>Lože pod kabely otevřený výkop ze štěrkodrtě</t>
  </si>
  <si>
    <t>1299966358</t>
  </si>
  <si>
    <t>Lože pod potrubí, stoky a drobné objekty v otevřeném výkopu ze štěrkodrtě 0-63 mm</t>
  </si>
  <si>
    <t>lože pro kabely</t>
  </si>
  <si>
    <t>121*0,35*0,1</t>
  </si>
  <si>
    <t>899722113</t>
  </si>
  <si>
    <t>Krytí potrubí z plastů výstražnou fólií z PVC 34cm</t>
  </si>
  <si>
    <t>737519992</t>
  </si>
  <si>
    <t>Krytí potrubí z plastů výstražnou fólií z PVC šířky 34 cm</t>
  </si>
  <si>
    <t>vč. výstražné fólie červené barvy</t>
  </si>
  <si>
    <t>212</t>
  </si>
  <si>
    <t>945412112</t>
  </si>
  <si>
    <t>Teleskopická hydraulická montážní plošina výška zdvihu do 21 m</t>
  </si>
  <si>
    <t>den</t>
  </si>
  <si>
    <t>-51534621</t>
  </si>
  <si>
    <t xml:space="preserve">Teleskopická hydraulická montážní plošina  na samohybném podvozku, s otočným košem výšky zdvihu do 21 m</t>
  </si>
  <si>
    <t>výška plošiny do 12m</t>
  </si>
  <si>
    <t>včetně přistavení plošiny 3 dny</t>
  </si>
  <si>
    <t>hodin 4+4+2+2</t>
  </si>
  <si>
    <t>PSV</t>
  </si>
  <si>
    <t>Práce a dodávky PSV</t>
  </si>
  <si>
    <t>741</t>
  </si>
  <si>
    <t>Elektroinstalace - silnoproud</t>
  </si>
  <si>
    <t>741110402</t>
  </si>
  <si>
    <t>Montáž hadice ochranná kovová s nasunutím do krabic D přes 25 do 50 mm uložená volně</t>
  </si>
  <si>
    <t>-386952099</t>
  </si>
  <si>
    <t>Montáž hadic ochranných s nasunutím do krabic kovových, uložených volně, Ø přes 25 do 50 mm</t>
  </si>
  <si>
    <t>34571351</t>
  </si>
  <si>
    <t>trubka elektroinstalační ohebná dvouplášťová korugovaná (chránička) D 41/50mm, HDPE+LDPE</t>
  </si>
  <si>
    <t>-1170276918</t>
  </si>
  <si>
    <t>220*1,05 'Přepočtené koeficientem množství</t>
  </si>
  <si>
    <t>741122142</t>
  </si>
  <si>
    <t>Montáž kabel Cu plný kulatý žíla 5x1,5 až 2,5 mm2 zatažený v trubkách (např. CYKY)</t>
  </si>
  <si>
    <t>-759023321</t>
  </si>
  <si>
    <t>Montáž kabelů měděných bez ukončení uložených v trubkách zatažených plných kulatých nebo bezhalogenových (např. CYKY) počtu a průřezu žil 5x1,5 až 2,5 mm2</t>
  </si>
  <si>
    <t>34111090</t>
  </si>
  <si>
    <t>kabel instalační jádro Cu plné izolace PVC plášť PVC 450/750V (CYKY) 5x1,5mm2</t>
  </si>
  <si>
    <t>-350147505</t>
  </si>
  <si>
    <t>50*1,15 'Přepočtené koeficientem množství</t>
  </si>
  <si>
    <t>741123311</t>
  </si>
  <si>
    <t>Montáž kabel Al plný nebo laněný kulatý žíla 4x10 až 16 mm2 uložený pevně (např. AYKY)</t>
  </si>
  <si>
    <t>6857993</t>
  </si>
  <si>
    <t>Montáž kabelů hliníkových bez ukončení uložených pevně plných nebo laněných kulatých (např. AYKY) počtu a průřezu žil 4x16 mm2</t>
  </si>
  <si>
    <t>v plastové flexibilní chráničce</t>
  </si>
  <si>
    <t>34112316</t>
  </si>
  <si>
    <t>kabel instalační jádro Al plné izolace PVC plášť PVC 450/750V (AYKY) 4x16mm2</t>
  </si>
  <si>
    <t>-1530916884</t>
  </si>
  <si>
    <t>212*1,15 'Přepočtené koeficientem množství</t>
  </si>
  <si>
    <t>741127156</t>
  </si>
  <si>
    <t>Montáž přípojnicový rozvod Al průmyslový upevňovací část - ocelový stožár</t>
  </si>
  <si>
    <t>-679535933</t>
  </si>
  <si>
    <t>Montáž přípojnicového rozvodu z vodičů hliníkových průmyslového upevňovacích částí ocelového stožáru</t>
  </si>
  <si>
    <t>741x101</t>
  </si>
  <si>
    <t>svorkovnice stožárová přímá + poj. spodek + poj. E14 4A</t>
  </si>
  <si>
    <t>-2088679817</t>
  </si>
  <si>
    <t>741132145</t>
  </si>
  <si>
    <t>Ukončení kabelů 5x1,5 až 4 mm2 smršťovací záklopkou nebo páskem bez letování</t>
  </si>
  <si>
    <t>-1867596126</t>
  </si>
  <si>
    <t>Ukončení kabelů smršťovací záklopkou nebo páskou se zapojením bez letování, počtu a průřezu žil 5x1,5 až 4 mm2</t>
  </si>
  <si>
    <t>741132302</t>
  </si>
  <si>
    <t>Ukončení kabelů nebo vodičů do 1 kV koncovkou ucpávkovou do 4 žil průměru 16 mm jednoduchý nástavec</t>
  </si>
  <si>
    <t>422908326</t>
  </si>
  <si>
    <t>Ukončení kabelů nebo vodičů koncovkou nebo s vývodkou ucpávkovou do 4 žil s jednoduchým nástavcem průměru 16 mm</t>
  </si>
  <si>
    <t>741210003</t>
  </si>
  <si>
    <t>Montáž rozvodnice oceloplechová nebo plastová běžná do 100 kg</t>
  </si>
  <si>
    <t>203310860</t>
  </si>
  <si>
    <t>Montáž rozvodnic oceloplechových nebo plastových bez zapojení vodičů běžných, hmotnosti do 100 kg</t>
  </si>
  <si>
    <t>sloupkový rozvaděč, krytí IP54</t>
  </si>
  <si>
    <t>svorkovnice, DIN lišty 3x odpojovač, + pojistky 6A gG, uzemňovací přípojnice</t>
  </si>
  <si>
    <t>včetně materiálu komplet</t>
  </si>
  <si>
    <t>741410041</t>
  </si>
  <si>
    <t>Montáž vodič uzemňovací drát nebo lano D do 10 mm v městské zástavbě</t>
  </si>
  <si>
    <t>1249743940</t>
  </si>
  <si>
    <t>Montáž uzemňovacího vedení s upevněním, propojením a připojením pomocí svorek v zemi s izolací spojů drátu nebo lana Ø do 10 mm v městské zástavbě</t>
  </si>
  <si>
    <t>35441073</t>
  </si>
  <si>
    <t>drát D 10mm FeZn</t>
  </si>
  <si>
    <t>1258438285</t>
  </si>
  <si>
    <t>354x001</t>
  </si>
  <si>
    <t xml:space="preserve">svorka zemní páska  - drát, natřená</t>
  </si>
  <si>
    <t>970519777</t>
  </si>
  <si>
    <t>741x001</t>
  </si>
  <si>
    <t>Zemní kabelová spojka 4x16mm</t>
  </si>
  <si>
    <t>-756628350</t>
  </si>
  <si>
    <t xml:space="preserve">včetně přípravy, zemních prací, </t>
  </si>
  <si>
    <t>741x102</t>
  </si>
  <si>
    <t xml:space="preserve">Osazení stožáru, ocelový, pozinkovaný  h 7,2m 133/108/89 E=150mm M+D</t>
  </si>
  <si>
    <t>176911587</t>
  </si>
  <si>
    <t>741x103</t>
  </si>
  <si>
    <t>Výložník ocelový obloukový, pozink, 1/89-180 pr.60mm</t>
  </si>
  <si>
    <t>1734426152</t>
  </si>
  <si>
    <t>741x104</t>
  </si>
  <si>
    <t>M+D ochraná manžeta stožáru d133</t>
  </si>
  <si>
    <t>1388205329</t>
  </si>
  <si>
    <t>741x105</t>
  </si>
  <si>
    <t>svítidlo uliční halogenidové 1x70W S/H IP65 + zdroj 70W E27</t>
  </si>
  <si>
    <t>2146377276</t>
  </si>
  <si>
    <t>799x002</t>
  </si>
  <si>
    <t>Projektová dokumentace skutečného stavu VO</t>
  </si>
  <si>
    <t>hod</t>
  </si>
  <si>
    <t>1795439019</t>
  </si>
  <si>
    <t>799x003</t>
  </si>
  <si>
    <t>Výchozí revizní zpráva VO</t>
  </si>
  <si>
    <t>2058023873</t>
  </si>
  <si>
    <t>001-380-21 - VRN-001 VŠEOBECNÉ ROZPOČTOVÉ NÁKLADY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</si>
  <si>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</si>
  <si>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</si>
  <si>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</si>
  <si>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</si>
  <si>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>VRN</t>
  </si>
  <si>
    <t>Vedlejší rozpočtové náklady</t>
  </si>
  <si>
    <t>VRN1</t>
  </si>
  <si>
    <t>Průzkumné, geodetické a projektové práce</t>
  </si>
  <si>
    <t>012002000</t>
  </si>
  <si>
    <t>Geodetické práce</t>
  </si>
  <si>
    <t>soubor</t>
  </si>
  <si>
    <t>1024</t>
  </si>
  <si>
    <t>1046833375</t>
  </si>
  <si>
    <t>geometrický plán pro dělění pozemků</t>
  </si>
  <si>
    <t>vytačení stavby</t>
  </si>
  <si>
    <t>zaměření stavby</t>
  </si>
  <si>
    <t>VRN3</t>
  </si>
  <si>
    <t>Zařízení staveniště</t>
  </si>
  <si>
    <t>030001000</t>
  </si>
  <si>
    <t>-156538467</t>
  </si>
  <si>
    <t>veškeré sociální a skladové zařízení pro zaměstnance a skládku materiálu</t>
  </si>
  <si>
    <t>zabezpěčení staveniště</t>
  </si>
  <si>
    <t>zabezpečení dopravy a objízdné trasy</t>
  </si>
  <si>
    <t>VRN4</t>
  </si>
  <si>
    <t>Inženýrská činnost</t>
  </si>
  <si>
    <t>040001000</t>
  </si>
  <si>
    <t>267821182</t>
  </si>
  <si>
    <t>veškerá inženýrská činnost na stavbě</t>
  </si>
  <si>
    <t>zajištění vytyčení, zaměření a skutečného provedení</t>
  </si>
  <si>
    <t>veškerá součinnost, zajištění kontrolních dní a zázemí</t>
  </si>
  <si>
    <t>veškeré správní poplatky v souvislosti s výstavbou</t>
  </si>
  <si>
    <t>zajištění veškerých podkladů pro kolaudaci a předání stavby</t>
  </si>
  <si>
    <t>zkoušky (mimo revize VO)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</si>
</sst>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28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4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6" fillId="0" borderId="22" xfId="0" applyFont="1" applyBorder="1" applyAlignment="1" applyProtection="1">
      <alignment horizontal="center" vertical="center"/>
    </xf>
    <xf numFmtId="49" fontId="36" fillId="0" borderId="22" xfId="0" applyNumberFormat="1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center" vertical="center" wrapText="1"/>
    </xf>
    <xf numFmtId="167" fontId="36" fillId="0" borderId="22" xfId="0" applyNumberFormat="1" applyFont="1" applyBorder="1" applyAlignment="1" applyProtection="1">
      <alignment vertical="center"/>
    </xf>
    <xf numFmtId="4" fontId="36" fillId="2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</xf>
    <xf numFmtId="0" fontId="37" fillId="0" borderId="3" xfId="0" applyFont="1" applyBorder="1" applyAlignment="1">
      <alignment vertical="center"/>
    </xf>
    <xf numFmtId="0" fontId="36" fillId="2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10" fillId="0" borderId="19" xfId="0" applyFont="1" applyBorder="1" applyAlignment="1" applyProtection="1">
      <alignment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theme" Target="theme/theme1.xml" /><Relationship Id="rId8" Type="http://schemas.openxmlformats.org/officeDocument/2006/relationships/calcChain" Target="calcChain.xml" /><Relationship Id="rId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19</v>
      </c>
      <c r="AL7" s="22"/>
      <c r="AM7" s="22"/>
      <c r="AN7" s="27" t="s">
        <v>1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22</v>
      </c>
      <c r="AL8" s="22"/>
      <c r="AM8" s="22"/>
      <c r="AN8" s="33" t="s">
        <v>23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25</v>
      </c>
      <c r="AL10" s="22"/>
      <c r="AM10" s="22"/>
      <c r="AN10" s="27" t="s">
        <v>1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26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27</v>
      </c>
      <c r="AL11" s="22"/>
      <c r="AM11" s="22"/>
      <c r="AN11" s="27" t="s">
        <v>1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28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25</v>
      </c>
      <c r="AL13" s="22"/>
      <c r="AM13" s="22"/>
      <c r="AN13" s="34" t="s">
        <v>29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29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27</v>
      </c>
      <c r="AL14" s="22"/>
      <c r="AM14" s="22"/>
      <c r="AN14" s="34" t="s">
        <v>29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30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25</v>
      </c>
      <c r="AL16" s="22"/>
      <c r="AM16" s="22"/>
      <c r="AN16" s="27" t="s">
        <v>1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31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27</v>
      </c>
      <c r="AL17" s="22"/>
      <c r="AM17" s="22"/>
      <c r="AN17" s="27" t="s">
        <v>1</v>
      </c>
      <c r="AO17" s="22"/>
      <c r="AP17" s="22"/>
      <c r="AQ17" s="22"/>
      <c r="AR17" s="20"/>
      <c r="BE17" s="31"/>
      <c r="BS17" s="17" t="s">
        <v>32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33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25</v>
      </c>
      <c r="AL19" s="22"/>
      <c r="AM19" s="22"/>
      <c r="AN19" s="27" t="s">
        <v>1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34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27</v>
      </c>
      <c r="AL20" s="22"/>
      <c r="AM20" s="22"/>
      <c r="AN20" s="27" t="s">
        <v>1</v>
      </c>
      <c r="AO20" s="22"/>
      <c r="AP20" s="22"/>
      <c r="AQ20" s="22"/>
      <c r="AR20" s="20"/>
      <c r="BE20" s="31"/>
      <c r="BS20" s="17" t="s">
        <v>32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35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16.5" customHeight="1">
      <c r="B23" s="21"/>
      <c r="C23" s="22"/>
      <c r="D23" s="22"/>
      <c r="E23" s="36" t="s">
        <v>1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36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ROUND(AG94,2)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37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38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39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40</v>
      </c>
      <c r="E29" s="47"/>
      <c r="F29" s="32" t="s">
        <v>41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ROUND(AZ94,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ROUND(AV94,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42</v>
      </c>
      <c r="G30" s="47"/>
      <c r="H30" s="47"/>
      <c r="I30" s="47"/>
      <c r="J30" s="47"/>
      <c r="K30" s="47"/>
      <c r="L30" s="48">
        <v>0.14999999999999999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ROUND(BA94,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ROUND(AW94,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43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ROUND(BB94,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44</v>
      </c>
      <c r="G32" s="47"/>
      <c r="H32" s="47"/>
      <c r="I32" s="47"/>
      <c r="J32" s="47"/>
      <c r="K32" s="47"/>
      <c r="L32" s="48">
        <v>0.14999999999999999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ROUND(BC94,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45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ROUND(BD94,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51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1"/>
    </row>
    <row r="35" s="2" customFormat="1" ht="25.92" customHeight="1">
      <c r="A35" s="38"/>
      <c r="B35" s="39"/>
      <c r="C35" s="52"/>
      <c r="D35" s="53" t="s">
        <v>46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47</v>
      </c>
      <c r="U35" s="54"/>
      <c r="V35" s="54"/>
      <c r="W35" s="54"/>
      <c r="X35" s="56" t="s">
        <v>48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14.4" customHeight="1">
      <c r="A37" s="38"/>
      <c r="B37" s="39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4"/>
      <c r="BE37" s="38"/>
    </row>
    <row r="38" s="1" customFormat="1" ht="14.4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="1" customFormat="1" ht="14.4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="1" customFormat="1" ht="14.4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="1" customFormat="1" ht="14.4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="1" customFormat="1" ht="14.4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="1" customFormat="1" ht="14.4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="1" customFormat="1" ht="14.4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="1" customFormat="1" ht="14.4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="1" customFormat="1" ht="14.4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="1" customFormat="1" ht="14.4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="1" customFormat="1" ht="14.4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="2" customFormat="1" ht="14.4" customHeight="1">
      <c r="B49" s="59"/>
      <c r="C49" s="60"/>
      <c r="D49" s="61" t="s">
        <v>49</v>
      </c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1" t="s">
        <v>50</v>
      </c>
      <c r="AI49" s="62"/>
      <c r="AJ49" s="62"/>
      <c r="AK49" s="62"/>
      <c r="AL49" s="62"/>
      <c r="AM49" s="62"/>
      <c r="AN49" s="62"/>
      <c r="AO49" s="62"/>
      <c r="AP49" s="60"/>
      <c r="AQ49" s="60"/>
      <c r="AR49" s="63"/>
    </row>
    <row r="50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="2" customFormat="1">
      <c r="A60" s="38"/>
      <c r="B60" s="39"/>
      <c r="C60" s="40"/>
      <c r="D60" s="64" t="s">
        <v>51</v>
      </c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64" t="s">
        <v>52</v>
      </c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64" t="s">
        <v>51</v>
      </c>
      <c r="AI60" s="42"/>
      <c r="AJ60" s="42"/>
      <c r="AK60" s="42"/>
      <c r="AL60" s="42"/>
      <c r="AM60" s="64" t="s">
        <v>52</v>
      </c>
      <c r="AN60" s="42"/>
      <c r="AO60" s="42"/>
      <c r="AP60" s="40"/>
      <c r="AQ60" s="40"/>
      <c r="AR60" s="44"/>
      <c r="BE60" s="38"/>
    </row>
    <row r="61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="2" customFormat="1">
      <c r="A64" s="38"/>
      <c r="B64" s="39"/>
      <c r="C64" s="40"/>
      <c r="D64" s="61" t="s">
        <v>53</v>
      </c>
      <c r="E64" s="65"/>
      <c r="F64" s="65"/>
      <c r="G64" s="65"/>
      <c r="H64" s="65"/>
      <c r="I64" s="65"/>
      <c r="J64" s="65"/>
      <c r="K64" s="65"/>
      <c r="L64" s="65"/>
      <c r="M64" s="65"/>
      <c r="N64" s="65"/>
      <c r="O64" s="65"/>
      <c r="P64" s="65"/>
      <c r="Q64" s="65"/>
      <c r="R64" s="65"/>
      <c r="S64" s="65"/>
      <c r="T64" s="65"/>
      <c r="U64" s="65"/>
      <c r="V64" s="65"/>
      <c r="W64" s="65"/>
      <c r="X64" s="65"/>
      <c r="Y64" s="65"/>
      <c r="Z64" s="65"/>
      <c r="AA64" s="65"/>
      <c r="AB64" s="65"/>
      <c r="AC64" s="65"/>
      <c r="AD64" s="65"/>
      <c r="AE64" s="65"/>
      <c r="AF64" s="65"/>
      <c r="AG64" s="65"/>
      <c r="AH64" s="61" t="s">
        <v>54</v>
      </c>
      <c r="AI64" s="65"/>
      <c r="AJ64" s="65"/>
      <c r="AK64" s="65"/>
      <c r="AL64" s="65"/>
      <c r="AM64" s="65"/>
      <c r="AN64" s="65"/>
      <c r="AO64" s="65"/>
      <c r="AP64" s="40"/>
      <c r="AQ64" s="40"/>
      <c r="AR64" s="44"/>
      <c r="BE64" s="38"/>
    </row>
    <row r="6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="2" customFormat="1">
      <c r="A75" s="38"/>
      <c r="B75" s="39"/>
      <c r="C75" s="40"/>
      <c r="D75" s="64" t="s">
        <v>51</v>
      </c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64" t="s">
        <v>52</v>
      </c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64" t="s">
        <v>51</v>
      </c>
      <c r="AI75" s="42"/>
      <c r="AJ75" s="42"/>
      <c r="AK75" s="42"/>
      <c r="AL75" s="42"/>
      <c r="AM75" s="64" t="s">
        <v>52</v>
      </c>
      <c r="AN75" s="42"/>
      <c r="AO75" s="42"/>
      <c r="AP75" s="40"/>
      <c r="AQ75" s="40"/>
      <c r="AR75" s="44"/>
      <c r="BE75" s="38"/>
    </row>
    <row r="76" s="2" customForma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4"/>
      <c r="BE76" s="38"/>
    </row>
    <row r="77" s="2" customFormat="1" ht="6.96" customHeight="1">
      <c r="A77" s="38"/>
      <c r="B77" s="66"/>
      <c r="C77" s="67"/>
      <c r="D77" s="67"/>
      <c r="E77" s="67"/>
      <c r="F77" s="67"/>
      <c r="G77" s="67"/>
      <c r="H77" s="67"/>
      <c r="I77" s="67"/>
      <c r="J77" s="67"/>
      <c r="K77" s="67"/>
      <c r="L77" s="67"/>
      <c r="M77" s="67"/>
      <c r="N77" s="67"/>
      <c r="O77" s="67"/>
      <c r="P77" s="67"/>
      <c r="Q77" s="67"/>
      <c r="R77" s="67"/>
      <c r="S77" s="67"/>
      <c r="T77" s="67"/>
      <c r="U77" s="67"/>
      <c r="V77" s="67"/>
      <c r="W77" s="67"/>
      <c r="X77" s="67"/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  <c r="AN77" s="67"/>
      <c r="AO77" s="67"/>
      <c r="AP77" s="67"/>
      <c r="AQ77" s="67"/>
      <c r="AR77" s="44"/>
      <c r="BE77" s="38"/>
    </row>
    <row r="81" s="2" customFormat="1" ht="6.96" customHeight="1">
      <c r="A81" s="38"/>
      <c r="B81" s="68"/>
      <c r="C81" s="69"/>
      <c r="D81" s="69"/>
      <c r="E81" s="69"/>
      <c r="F81" s="69"/>
      <c r="G81" s="69"/>
      <c r="H81" s="69"/>
      <c r="I81" s="69"/>
      <c r="J81" s="69"/>
      <c r="K81" s="69"/>
      <c r="L81" s="69"/>
      <c r="M81" s="69"/>
      <c r="N81" s="69"/>
      <c r="O81" s="69"/>
      <c r="P81" s="69"/>
      <c r="Q81" s="69"/>
      <c r="R81" s="69"/>
      <c r="S81" s="69"/>
      <c r="T81" s="69"/>
      <c r="U81" s="69"/>
      <c r="V81" s="69"/>
      <c r="W81" s="69"/>
      <c r="X81" s="69"/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69"/>
      <c r="AL81" s="69"/>
      <c r="AM81" s="69"/>
      <c r="AN81" s="69"/>
      <c r="AO81" s="69"/>
      <c r="AP81" s="69"/>
      <c r="AQ81" s="69"/>
      <c r="AR81" s="44"/>
      <c r="BE81" s="38"/>
    </row>
    <row r="82" s="2" customFormat="1" ht="24.96" customHeight="1">
      <c r="A82" s="38"/>
      <c r="B82" s="39"/>
      <c r="C82" s="23" t="s">
        <v>55</v>
      </c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4"/>
      <c r="B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4"/>
      <c r="BE83" s="38"/>
    </row>
    <row r="84" s="4" customFormat="1" ht="12" customHeight="1">
      <c r="A84" s="4"/>
      <c r="B84" s="70"/>
      <c r="C84" s="32" t="s">
        <v>13</v>
      </c>
      <c r="D84" s="71"/>
      <c r="E84" s="71"/>
      <c r="F84" s="71"/>
      <c r="G84" s="71"/>
      <c r="H84" s="71"/>
      <c r="I84" s="71"/>
      <c r="J84" s="71"/>
      <c r="K84" s="71"/>
      <c r="L84" s="71" t="str">
        <f>K5</f>
        <v>380-21-A</v>
      </c>
      <c r="M84" s="71"/>
      <c r="N84" s="71"/>
      <c r="O84" s="71"/>
      <c r="P84" s="71"/>
      <c r="Q84" s="71"/>
      <c r="R84" s="71"/>
      <c r="S84" s="71"/>
      <c r="T84" s="71"/>
      <c r="U84" s="71"/>
      <c r="V84" s="71"/>
      <c r="W84" s="71"/>
      <c r="X84" s="71"/>
      <c r="Y84" s="71"/>
      <c r="Z84" s="71"/>
      <c r="AA84" s="71"/>
      <c r="AB84" s="71"/>
      <c r="AC84" s="71"/>
      <c r="AD84" s="71"/>
      <c r="AE84" s="71"/>
      <c r="AF84" s="71"/>
      <c r="AG84" s="71"/>
      <c r="AH84" s="71"/>
      <c r="AI84" s="71"/>
      <c r="AJ84" s="71"/>
      <c r="AK84" s="71"/>
      <c r="AL84" s="71"/>
      <c r="AM84" s="71"/>
      <c r="AN84" s="71"/>
      <c r="AO84" s="71"/>
      <c r="AP84" s="71"/>
      <c r="AQ84" s="71"/>
      <c r="AR84" s="72"/>
      <c r="BE84" s="4"/>
    </row>
    <row r="85" s="5" customFormat="1" ht="36.96" customHeight="1">
      <c r="A85" s="5"/>
      <c r="B85" s="73"/>
      <c r="C85" s="74" t="s">
        <v>16</v>
      </c>
      <c r="D85" s="75"/>
      <c r="E85" s="75"/>
      <c r="F85" s="75"/>
      <c r="G85" s="75"/>
      <c r="H85" s="75"/>
      <c r="I85" s="75"/>
      <c r="J85" s="75"/>
      <c r="K85" s="75"/>
      <c r="L85" s="76" t="str">
        <f>K6</f>
        <v>CHODNÍKY V ORLICKÉM PODHŮŘÍ - ROZSOCHA Část A</v>
      </c>
      <c r="M85" s="75"/>
      <c r="N85" s="75"/>
      <c r="O85" s="75"/>
      <c r="P85" s="75"/>
      <c r="Q85" s="75"/>
      <c r="R85" s="75"/>
      <c r="S85" s="75"/>
      <c r="T85" s="75"/>
      <c r="U85" s="75"/>
      <c r="V85" s="75"/>
      <c r="W85" s="75"/>
      <c r="X85" s="75"/>
      <c r="Y85" s="75"/>
      <c r="Z85" s="75"/>
      <c r="AA85" s="75"/>
      <c r="AB85" s="75"/>
      <c r="AC85" s="75"/>
      <c r="AD85" s="75"/>
      <c r="AE85" s="75"/>
      <c r="AF85" s="75"/>
      <c r="AG85" s="75"/>
      <c r="AH85" s="75"/>
      <c r="AI85" s="75"/>
      <c r="AJ85" s="75"/>
      <c r="AK85" s="75"/>
      <c r="AL85" s="75"/>
      <c r="AM85" s="75"/>
      <c r="AN85" s="75"/>
      <c r="AO85" s="75"/>
      <c r="AP85" s="75"/>
      <c r="AQ85" s="75"/>
      <c r="AR85" s="77"/>
      <c r="BE85" s="5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  <c r="AR86" s="44"/>
      <c r="BE86" s="38"/>
    </row>
    <row r="87" s="2" customFormat="1" ht="12" customHeight="1">
      <c r="A87" s="38"/>
      <c r="B87" s="39"/>
      <c r="C87" s="32" t="s">
        <v>20</v>
      </c>
      <c r="D87" s="40"/>
      <c r="E87" s="40"/>
      <c r="F87" s="40"/>
      <c r="G87" s="40"/>
      <c r="H87" s="40"/>
      <c r="I87" s="40"/>
      <c r="J87" s="40"/>
      <c r="K87" s="40"/>
      <c r="L87" s="78" t="str">
        <f>IF(K8="","",K8)</f>
        <v>ORLICKÉ PODHŮŘÍ</v>
      </c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32" t="s">
        <v>22</v>
      </c>
      <c r="AJ87" s="40"/>
      <c r="AK87" s="40"/>
      <c r="AL87" s="40"/>
      <c r="AM87" s="79" t="str">
        <f>IF(AN8= "","",AN8)</f>
        <v>5. 4. 2021</v>
      </c>
      <c r="AN87" s="79"/>
      <c r="AO87" s="40"/>
      <c r="AP87" s="40"/>
      <c r="AQ87" s="40"/>
      <c r="AR87" s="44"/>
      <c r="B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/>
      <c r="AO88" s="40"/>
      <c r="AP88" s="40"/>
      <c r="AQ88" s="40"/>
      <c r="AR88" s="44"/>
      <c r="BE88" s="38"/>
    </row>
    <row r="89" s="2" customFormat="1" ht="15.15" customHeight="1">
      <c r="A89" s="38"/>
      <c r="B89" s="39"/>
      <c r="C89" s="32" t="s">
        <v>24</v>
      </c>
      <c r="D89" s="40"/>
      <c r="E89" s="40"/>
      <c r="F89" s="40"/>
      <c r="G89" s="40"/>
      <c r="H89" s="40"/>
      <c r="I89" s="40"/>
      <c r="J89" s="40"/>
      <c r="K89" s="40"/>
      <c r="L89" s="71" t="str">
        <f>IF(E11= "","",E11)</f>
        <v>Obec Orlické Podhůří</v>
      </c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32" t="s">
        <v>30</v>
      </c>
      <c r="AJ89" s="40"/>
      <c r="AK89" s="40"/>
      <c r="AL89" s="40"/>
      <c r="AM89" s="80" t="str">
        <f>IF(E17="","",E17)</f>
        <v>JDS projekt, s.r.o.</v>
      </c>
      <c r="AN89" s="71"/>
      <c r="AO89" s="71"/>
      <c r="AP89" s="71"/>
      <c r="AQ89" s="40"/>
      <c r="AR89" s="44"/>
      <c r="AS89" s="81" t="s">
        <v>56</v>
      </c>
      <c r="AT89" s="82"/>
      <c r="AU89" s="83"/>
      <c r="AV89" s="83"/>
      <c r="AW89" s="83"/>
      <c r="AX89" s="83"/>
      <c r="AY89" s="83"/>
      <c r="AZ89" s="83"/>
      <c r="BA89" s="83"/>
      <c r="BB89" s="83"/>
      <c r="BC89" s="83"/>
      <c r="BD89" s="84"/>
      <c r="BE89" s="38"/>
    </row>
    <row r="90" s="2" customFormat="1" ht="15.15" customHeight="1">
      <c r="A90" s="38"/>
      <c r="B90" s="39"/>
      <c r="C90" s="32" t="s">
        <v>28</v>
      </c>
      <c r="D90" s="40"/>
      <c r="E90" s="40"/>
      <c r="F90" s="40"/>
      <c r="G90" s="40"/>
      <c r="H90" s="40"/>
      <c r="I90" s="40"/>
      <c r="J90" s="40"/>
      <c r="K90" s="40"/>
      <c r="L90" s="71" t="str">
        <f>IF(E14= "Vyplň údaj","",E14)</f>
        <v/>
      </c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32" t="s">
        <v>33</v>
      </c>
      <c r="AJ90" s="40"/>
      <c r="AK90" s="40"/>
      <c r="AL90" s="40"/>
      <c r="AM90" s="80" t="str">
        <f>IF(E20="","",E20)</f>
        <v>Suchánek</v>
      </c>
      <c r="AN90" s="71"/>
      <c r="AO90" s="71"/>
      <c r="AP90" s="71"/>
      <c r="AQ90" s="40"/>
      <c r="AR90" s="44"/>
      <c r="AS90" s="85"/>
      <c r="AT90" s="86"/>
      <c r="AU90" s="87"/>
      <c r="AV90" s="87"/>
      <c r="AW90" s="87"/>
      <c r="AX90" s="87"/>
      <c r="AY90" s="87"/>
      <c r="AZ90" s="87"/>
      <c r="BA90" s="87"/>
      <c r="BB90" s="87"/>
      <c r="BC90" s="87"/>
      <c r="BD90" s="88"/>
      <c r="BE90" s="38"/>
    </row>
    <row r="91" s="2" customFormat="1" ht="10.8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0"/>
      <c r="AR91" s="44"/>
      <c r="AS91" s="89"/>
      <c r="AT91" s="90"/>
      <c r="AU91" s="91"/>
      <c r="AV91" s="91"/>
      <c r="AW91" s="91"/>
      <c r="AX91" s="91"/>
      <c r="AY91" s="91"/>
      <c r="AZ91" s="91"/>
      <c r="BA91" s="91"/>
      <c r="BB91" s="91"/>
      <c r="BC91" s="91"/>
      <c r="BD91" s="92"/>
      <c r="BE91" s="38"/>
    </row>
    <row r="92" s="2" customFormat="1" ht="29.28" customHeight="1">
      <c r="A92" s="38"/>
      <c r="B92" s="39"/>
      <c r="C92" s="93" t="s">
        <v>57</v>
      </c>
      <c r="D92" s="94"/>
      <c r="E92" s="94"/>
      <c r="F92" s="94"/>
      <c r="G92" s="94"/>
      <c r="H92" s="95"/>
      <c r="I92" s="96" t="s">
        <v>58</v>
      </c>
      <c r="J92" s="94"/>
      <c r="K92" s="94"/>
      <c r="L92" s="94"/>
      <c r="M92" s="94"/>
      <c r="N92" s="94"/>
      <c r="O92" s="94"/>
      <c r="P92" s="94"/>
      <c r="Q92" s="94"/>
      <c r="R92" s="94"/>
      <c r="S92" s="94"/>
      <c r="T92" s="94"/>
      <c r="U92" s="94"/>
      <c r="V92" s="94"/>
      <c r="W92" s="94"/>
      <c r="X92" s="94"/>
      <c r="Y92" s="94"/>
      <c r="Z92" s="94"/>
      <c r="AA92" s="94"/>
      <c r="AB92" s="94"/>
      <c r="AC92" s="94"/>
      <c r="AD92" s="94"/>
      <c r="AE92" s="94"/>
      <c r="AF92" s="94"/>
      <c r="AG92" s="97" t="s">
        <v>59</v>
      </c>
      <c r="AH92" s="94"/>
      <c r="AI92" s="94"/>
      <c r="AJ92" s="94"/>
      <c r="AK92" s="94"/>
      <c r="AL92" s="94"/>
      <c r="AM92" s="94"/>
      <c r="AN92" s="96" t="s">
        <v>60</v>
      </c>
      <c r="AO92" s="94"/>
      <c r="AP92" s="98"/>
      <c r="AQ92" s="99" t="s">
        <v>61</v>
      </c>
      <c r="AR92" s="44"/>
      <c r="AS92" s="100" t="s">
        <v>62</v>
      </c>
      <c r="AT92" s="101" t="s">
        <v>63</v>
      </c>
      <c r="AU92" s="101" t="s">
        <v>64</v>
      </c>
      <c r="AV92" s="101" t="s">
        <v>65</v>
      </c>
      <c r="AW92" s="101" t="s">
        <v>66</v>
      </c>
      <c r="AX92" s="101" t="s">
        <v>67</v>
      </c>
      <c r="AY92" s="101" t="s">
        <v>68</v>
      </c>
      <c r="AZ92" s="101" t="s">
        <v>69</v>
      </c>
      <c r="BA92" s="101" t="s">
        <v>70</v>
      </c>
      <c r="BB92" s="101" t="s">
        <v>71</v>
      </c>
      <c r="BC92" s="101" t="s">
        <v>72</v>
      </c>
      <c r="BD92" s="102" t="s">
        <v>73</v>
      </c>
      <c r="BE92" s="38"/>
    </row>
    <row r="93" s="2" customFormat="1" ht="10.8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  <c r="AQ93" s="40"/>
      <c r="AR93" s="44"/>
      <c r="AS93" s="103"/>
      <c r="AT93" s="104"/>
      <c r="AU93" s="104"/>
      <c r="AV93" s="104"/>
      <c r="AW93" s="104"/>
      <c r="AX93" s="104"/>
      <c r="AY93" s="104"/>
      <c r="AZ93" s="104"/>
      <c r="BA93" s="104"/>
      <c r="BB93" s="104"/>
      <c r="BC93" s="104"/>
      <c r="BD93" s="105"/>
      <c r="BE93" s="38"/>
    </row>
    <row r="94" s="6" customFormat="1" ht="32.4" customHeight="1">
      <c r="A94" s="6"/>
      <c r="B94" s="106"/>
      <c r="C94" s="107" t="s">
        <v>74</v>
      </c>
      <c r="D94" s="108"/>
      <c r="E94" s="108"/>
      <c r="F94" s="108"/>
      <c r="G94" s="108"/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08"/>
      <c r="T94" s="108"/>
      <c r="U94" s="108"/>
      <c r="V94" s="108"/>
      <c r="W94" s="108"/>
      <c r="X94" s="108"/>
      <c r="Y94" s="108"/>
      <c r="Z94" s="108"/>
      <c r="AA94" s="108"/>
      <c r="AB94" s="108"/>
      <c r="AC94" s="108"/>
      <c r="AD94" s="108"/>
      <c r="AE94" s="108"/>
      <c r="AF94" s="108"/>
      <c r="AG94" s="109">
        <f>ROUND(SUM(AG95:AG98),2)</f>
        <v>0</v>
      </c>
      <c r="AH94" s="109"/>
      <c r="AI94" s="109"/>
      <c r="AJ94" s="109"/>
      <c r="AK94" s="109"/>
      <c r="AL94" s="109"/>
      <c r="AM94" s="109"/>
      <c r="AN94" s="110">
        <f>SUM(AG94,AT94)</f>
        <v>0</v>
      </c>
      <c r="AO94" s="110"/>
      <c r="AP94" s="110"/>
      <c r="AQ94" s="111" t="s">
        <v>1</v>
      </c>
      <c r="AR94" s="112"/>
      <c r="AS94" s="113">
        <f>ROUND(SUM(AS95:AS98),2)</f>
        <v>0</v>
      </c>
      <c r="AT94" s="114">
        <f>ROUND(SUM(AV94:AW94),2)</f>
        <v>0</v>
      </c>
      <c r="AU94" s="115">
        <f>ROUND(SUM(AU95:AU98),5)</f>
        <v>0</v>
      </c>
      <c r="AV94" s="114">
        <f>ROUND(AZ94*L29,2)</f>
        <v>0</v>
      </c>
      <c r="AW94" s="114">
        <f>ROUND(BA94*L30,2)</f>
        <v>0</v>
      </c>
      <c r="AX94" s="114">
        <f>ROUND(BB94*L29,2)</f>
        <v>0</v>
      </c>
      <c r="AY94" s="114">
        <f>ROUND(BC94*L30,2)</f>
        <v>0</v>
      </c>
      <c r="AZ94" s="114">
        <f>ROUND(SUM(AZ95:AZ98),2)</f>
        <v>0</v>
      </c>
      <c r="BA94" s="114">
        <f>ROUND(SUM(BA95:BA98),2)</f>
        <v>0</v>
      </c>
      <c r="BB94" s="114">
        <f>ROUND(SUM(BB95:BB98),2)</f>
        <v>0</v>
      </c>
      <c r="BC94" s="114">
        <f>ROUND(SUM(BC95:BC98),2)</f>
        <v>0</v>
      </c>
      <c r="BD94" s="116">
        <f>ROUND(SUM(BD95:BD98),2)</f>
        <v>0</v>
      </c>
      <c r="BE94" s="6"/>
      <c r="BS94" s="117" t="s">
        <v>75</v>
      </c>
      <c r="BT94" s="117" t="s">
        <v>76</v>
      </c>
      <c r="BU94" s="118" t="s">
        <v>77</v>
      </c>
      <c r="BV94" s="117" t="s">
        <v>78</v>
      </c>
      <c r="BW94" s="117" t="s">
        <v>5</v>
      </c>
      <c r="BX94" s="117" t="s">
        <v>79</v>
      </c>
      <c r="CL94" s="117" t="s">
        <v>1</v>
      </c>
    </row>
    <row r="95" s="7" customFormat="1" ht="24.75" customHeight="1">
      <c r="A95" s="119" t="s">
        <v>80</v>
      </c>
      <c r="B95" s="120"/>
      <c r="C95" s="121"/>
      <c r="D95" s="122" t="s">
        <v>81</v>
      </c>
      <c r="E95" s="122"/>
      <c r="F95" s="122"/>
      <c r="G95" s="122"/>
      <c r="H95" s="122"/>
      <c r="I95" s="123"/>
      <c r="J95" s="122" t="s">
        <v>82</v>
      </c>
      <c r="K95" s="122"/>
      <c r="L95" s="122"/>
      <c r="M95" s="122"/>
      <c r="N95" s="122"/>
      <c r="O95" s="122"/>
      <c r="P95" s="122"/>
      <c r="Q95" s="122"/>
      <c r="R95" s="122"/>
      <c r="S95" s="122"/>
      <c r="T95" s="122"/>
      <c r="U95" s="122"/>
      <c r="V95" s="122"/>
      <c r="W95" s="122"/>
      <c r="X95" s="122"/>
      <c r="Y95" s="122"/>
      <c r="Z95" s="122"/>
      <c r="AA95" s="122"/>
      <c r="AB95" s="122"/>
      <c r="AC95" s="122"/>
      <c r="AD95" s="122"/>
      <c r="AE95" s="122"/>
      <c r="AF95" s="122"/>
      <c r="AG95" s="124">
        <f>'101-380-21-A - SO 101 CHO...'!J30</f>
        <v>0</v>
      </c>
      <c r="AH95" s="123"/>
      <c r="AI95" s="123"/>
      <c r="AJ95" s="123"/>
      <c r="AK95" s="123"/>
      <c r="AL95" s="123"/>
      <c r="AM95" s="123"/>
      <c r="AN95" s="124">
        <f>SUM(AG95,AT95)</f>
        <v>0</v>
      </c>
      <c r="AO95" s="123"/>
      <c r="AP95" s="123"/>
      <c r="AQ95" s="125" t="s">
        <v>83</v>
      </c>
      <c r="AR95" s="126"/>
      <c r="AS95" s="127">
        <v>0</v>
      </c>
      <c r="AT95" s="128">
        <f>ROUND(SUM(AV95:AW95),2)</f>
        <v>0</v>
      </c>
      <c r="AU95" s="129">
        <f>'101-380-21-A - SO 101 CHO...'!P125</f>
        <v>0</v>
      </c>
      <c r="AV95" s="128">
        <f>'101-380-21-A - SO 101 CHO...'!J33</f>
        <v>0</v>
      </c>
      <c r="AW95" s="128">
        <f>'101-380-21-A - SO 101 CHO...'!J34</f>
        <v>0</v>
      </c>
      <c r="AX95" s="128">
        <f>'101-380-21-A - SO 101 CHO...'!J35</f>
        <v>0</v>
      </c>
      <c r="AY95" s="128">
        <f>'101-380-21-A - SO 101 CHO...'!J36</f>
        <v>0</v>
      </c>
      <c r="AZ95" s="128">
        <f>'101-380-21-A - SO 101 CHO...'!F33</f>
        <v>0</v>
      </c>
      <c r="BA95" s="128">
        <f>'101-380-21-A - SO 101 CHO...'!F34</f>
        <v>0</v>
      </c>
      <c r="BB95" s="128">
        <f>'101-380-21-A - SO 101 CHO...'!F35</f>
        <v>0</v>
      </c>
      <c r="BC95" s="128">
        <f>'101-380-21-A - SO 101 CHO...'!F36</f>
        <v>0</v>
      </c>
      <c r="BD95" s="130">
        <f>'101-380-21-A - SO 101 CHO...'!F37</f>
        <v>0</v>
      </c>
      <c r="BE95" s="7"/>
      <c r="BT95" s="131" t="s">
        <v>84</v>
      </c>
      <c r="BV95" s="131" t="s">
        <v>78</v>
      </c>
      <c r="BW95" s="131" t="s">
        <v>85</v>
      </c>
      <c r="BX95" s="131" t="s">
        <v>5</v>
      </c>
      <c r="CL95" s="131" t="s">
        <v>1</v>
      </c>
      <c r="CM95" s="131" t="s">
        <v>86</v>
      </c>
    </row>
    <row r="96" s="7" customFormat="1" ht="24.75" customHeight="1">
      <c r="A96" s="119" t="s">
        <v>80</v>
      </c>
      <c r="B96" s="120"/>
      <c r="C96" s="121"/>
      <c r="D96" s="122" t="s">
        <v>87</v>
      </c>
      <c r="E96" s="122"/>
      <c r="F96" s="122"/>
      <c r="G96" s="122"/>
      <c r="H96" s="122"/>
      <c r="I96" s="123"/>
      <c r="J96" s="122" t="s">
        <v>88</v>
      </c>
      <c r="K96" s="122"/>
      <c r="L96" s="122"/>
      <c r="M96" s="122"/>
      <c r="N96" s="122"/>
      <c r="O96" s="122"/>
      <c r="P96" s="122"/>
      <c r="Q96" s="122"/>
      <c r="R96" s="122"/>
      <c r="S96" s="122"/>
      <c r="T96" s="122"/>
      <c r="U96" s="122"/>
      <c r="V96" s="122"/>
      <c r="W96" s="122"/>
      <c r="X96" s="122"/>
      <c r="Y96" s="122"/>
      <c r="Z96" s="122"/>
      <c r="AA96" s="122"/>
      <c r="AB96" s="122"/>
      <c r="AC96" s="122"/>
      <c r="AD96" s="122"/>
      <c r="AE96" s="122"/>
      <c r="AF96" s="122"/>
      <c r="AG96" s="124">
        <f>'102-380-21-A - SO 102 ZPE...'!J30</f>
        <v>0</v>
      </c>
      <c r="AH96" s="123"/>
      <c r="AI96" s="123"/>
      <c r="AJ96" s="123"/>
      <c r="AK96" s="123"/>
      <c r="AL96" s="123"/>
      <c r="AM96" s="123"/>
      <c r="AN96" s="124">
        <f>SUM(AG96,AT96)</f>
        <v>0</v>
      </c>
      <c r="AO96" s="123"/>
      <c r="AP96" s="123"/>
      <c r="AQ96" s="125" t="s">
        <v>83</v>
      </c>
      <c r="AR96" s="126"/>
      <c r="AS96" s="127">
        <v>0</v>
      </c>
      <c r="AT96" s="128">
        <f>ROUND(SUM(AV96:AW96),2)</f>
        <v>0</v>
      </c>
      <c r="AU96" s="129">
        <f>'102-380-21-A - SO 102 ZPE...'!P125</f>
        <v>0</v>
      </c>
      <c r="AV96" s="128">
        <f>'102-380-21-A - SO 102 ZPE...'!J33</f>
        <v>0</v>
      </c>
      <c r="AW96" s="128">
        <f>'102-380-21-A - SO 102 ZPE...'!J34</f>
        <v>0</v>
      </c>
      <c r="AX96" s="128">
        <f>'102-380-21-A - SO 102 ZPE...'!J35</f>
        <v>0</v>
      </c>
      <c r="AY96" s="128">
        <f>'102-380-21-A - SO 102 ZPE...'!J36</f>
        <v>0</v>
      </c>
      <c r="AZ96" s="128">
        <f>'102-380-21-A - SO 102 ZPE...'!F33</f>
        <v>0</v>
      </c>
      <c r="BA96" s="128">
        <f>'102-380-21-A - SO 102 ZPE...'!F34</f>
        <v>0</v>
      </c>
      <c r="BB96" s="128">
        <f>'102-380-21-A - SO 102 ZPE...'!F35</f>
        <v>0</v>
      </c>
      <c r="BC96" s="128">
        <f>'102-380-21-A - SO 102 ZPE...'!F36</f>
        <v>0</v>
      </c>
      <c r="BD96" s="130">
        <f>'102-380-21-A - SO 102 ZPE...'!F37</f>
        <v>0</v>
      </c>
      <c r="BE96" s="7"/>
      <c r="BT96" s="131" t="s">
        <v>84</v>
      </c>
      <c r="BV96" s="131" t="s">
        <v>78</v>
      </c>
      <c r="BW96" s="131" t="s">
        <v>89</v>
      </c>
      <c r="BX96" s="131" t="s">
        <v>5</v>
      </c>
      <c r="CL96" s="131" t="s">
        <v>1</v>
      </c>
      <c r="CM96" s="131" t="s">
        <v>86</v>
      </c>
    </row>
    <row r="97" s="7" customFormat="1" ht="24.75" customHeight="1">
      <c r="A97" s="119" t="s">
        <v>80</v>
      </c>
      <c r="B97" s="120"/>
      <c r="C97" s="121"/>
      <c r="D97" s="122" t="s">
        <v>90</v>
      </c>
      <c r="E97" s="122"/>
      <c r="F97" s="122"/>
      <c r="G97" s="122"/>
      <c r="H97" s="122"/>
      <c r="I97" s="123"/>
      <c r="J97" s="122" t="s">
        <v>91</v>
      </c>
      <c r="K97" s="122"/>
      <c r="L97" s="122"/>
      <c r="M97" s="122"/>
      <c r="N97" s="122"/>
      <c r="O97" s="122"/>
      <c r="P97" s="122"/>
      <c r="Q97" s="122"/>
      <c r="R97" s="122"/>
      <c r="S97" s="122"/>
      <c r="T97" s="122"/>
      <c r="U97" s="122"/>
      <c r="V97" s="122"/>
      <c r="W97" s="122"/>
      <c r="X97" s="122"/>
      <c r="Y97" s="122"/>
      <c r="Z97" s="122"/>
      <c r="AA97" s="122"/>
      <c r="AB97" s="122"/>
      <c r="AC97" s="122"/>
      <c r="AD97" s="122"/>
      <c r="AE97" s="122"/>
      <c r="AF97" s="122"/>
      <c r="AG97" s="124">
        <f>'401-380-21 - SO 401 VEŘEJ...'!J30</f>
        <v>0</v>
      </c>
      <c r="AH97" s="123"/>
      <c r="AI97" s="123"/>
      <c r="AJ97" s="123"/>
      <c r="AK97" s="123"/>
      <c r="AL97" s="123"/>
      <c r="AM97" s="123"/>
      <c r="AN97" s="124">
        <f>SUM(AG97,AT97)</f>
        <v>0</v>
      </c>
      <c r="AO97" s="123"/>
      <c r="AP97" s="123"/>
      <c r="AQ97" s="125" t="s">
        <v>83</v>
      </c>
      <c r="AR97" s="126"/>
      <c r="AS97" s="127">
        <v>0</v>
      </c>
      <c r="AT97" s="128">
        <f>ROUND(SUM(AV97:AW97),2)</f>
        <v>0</v>
      </c>
      <c r="AU97" s="129">
        <f>'401-380-21 - SO 401 VEŘEJ...'!P124</f>
        <v>0</v>
      </c>
      <c r="AV97" s="128">
        <f>'401-380-21 - SO 401 VEŘEJ...'!J33</f>
        <v>0</v>
      </c>
      <c r="AW97" s="128">
        <f>'401-380-21 - SO 401 VEŘEJ...'!J34</f>
        <v>0</v>
      </c>
      <c r="AX97" s="128">
        <f>'401-380-21 - SO 401 VEŘEJ...'!J35</f>
        <v>0</v>
      </c>
      <c r="AY97" s="128">
        <f>'401-380-21 - SO 401 VEŘEJ...'!J36</f>
        <v>0</v>
      </c>
      <c r="AZ97" s="128">
        <f>'401-380-21 - SO 401 VEŘEJ...'!F33</f>
        <v>0</v>
      </c>
      <c r="BA97" s="128">
        <f>'401-380-21 - SO 401 VEŘEJ...'!F34</f>
        <v>0</v>
      </c>
      <c r="BB97" s="128">
        <f>'401-380-21 - SO 401 VEŘEJ...'!F35</f>
        <v>0</v>
      </c>
      <c r="BC97" s="128">
        <f>'401-380-21 - SO 401 VEŘEJ...'!F36</f>
        <v>0</v>
      </c>
      <c r="BD97" s="130">
        <f>'401-380-21 - SO 401 VEŘEJ...'!F37</f>
        <v>0</v>
      </c>
      <c r="BE97" s="7"/>
      <c r="BT97" s="131" t="s">
        <v>84</v>
      </c>
      <c r="BV97" s="131" t="s">
        <v>78</v>
      </c>
      <c r="BW97" s="131" t="s">
        <v>92</v>
      </c>
      <c r="BX97" s="131" t="s">
        <v>5</v>
      </c>
      <c r="CL97" s="131" t="s">
        <v>1</v>
      </c>
      <c r="CM97" s="131" t="s">
        <v>86</v>
      </c>
    </row>
    <row r="98" s="7" customFormat="1" ht="24.75" customHeight="1">
      <c r="A98" s="119" t="s">
        <v>80</v>
      </c>
      <c r="B98" s="120"/>
      <c r="C98" s="121"/>
      <c r="D98" s="122" t="s">
        <v>93</v>
      </c>
      <c r="E98" s="122"/>
      <c r="F98" s="122"/>
      <c r="G98" s="122"/>
      <c r="H98" s="122"/>
      <c r="I98" s="123"/>
      <c r="J98" s="122" t="s">
        <v>94</v>
      </c>
      <c r="K98" s="122"/>
      <c r="L98" s="122"/>
      <c r="M98" s="122"/>
      <c r="N98" s="122"/>
      <c r="O98" s="122"/>
      <c r="P98" s="122"/>
      <c r="Q98" s="122"/>
      <c r="R98" s="122"/>
      <c r="S98" s="122"/>
      <c r="T98" s="122"/>
      <c r="U98" s="122"/>
      <c r="V98" s="122"/>
      <c r="W98" s="122"/>
      <c r="X98" s="122"/>
      <c r="Y98" s="122"/>
      <c r="Z98" s="122"/>
      <c r="AA98" s="122"/>
      <c r="AB98" s="122"/>
      <c r="AC98" s="122"/>
      <c r="AD98" s="122"/>
      <c r="AE98" s="122"/>
      <c r="AF98" s="122"/>
      <c r="AG98" s="124">
        <f>'001-380-21 - VRN-001 VŠEO...'!J30</f>
        <v>0</v>
      </c>
      <c r="AH98" s="123"/>
      <c r="AI98" s="123"/>
      <c r="AJ98" s="123"/>
      <c r="AK98" s="123"/>
      <c r="AL98" s="123"/>
      <c r="AM98" s="123"/>
      <c r="AN98" s="124">
        <f>SUM(AG98,AT98)</f>
        <v>0</v>
      </c>
      <c r="AO98" s="123"/>
      <c r="AP98" s="123"/>
      <c r="AQ98" s="125" t="s">
        <v>83</v>
      </c>
      <c r="AR98" s="126"/>
      <c r="AS98" s="132">
        <v>0</v>
      </c>
      <c r="AT98" s="133">
        <f>ROUND(SUM(AV98:AW98),2)</f>
        <v>0</v>
      </c>
      <c r="AU98" s="134">
        <f>'001-380-21 - VRN-001 VŠEO...'!P120</f>
        <v>0</v>
      </c>
      <c r="AV98" s="133">
        <f>'001-380-21 - VRN-001 VŠEO...'!J33</f>
        <v>0</v>
      </c>
      <c r="AW98" s="133">
        <f>'001-380-21 - VRN-001 VŠEO...'!J34</f>
        <v>0</v>
      </c>
      <c r="AX98" s="133">
        <f>'001-380-21 - VRN-001 VŠEO...'!J35</f>
        <v>0</v>
      </c>
      <c r="AY98" s="133">
        <f>'001-380-21 - VRN-001 VŠEO...'!J36</f>
        <v>0</v>
      </c>
      <c r="AZ98" s="133">
        <f>'001-380-21 - VRN-001 VŠEO...'!F33</f>
        <v>0</v>
      </c>
      <c r="BA98" s="133">
        <f>'001-380-21 - VRN-001 VŠEO...'!F34</f>
        <v>0</v>
      </c>
      <c r="BB98" s="133">
        <f>'001-380-21 - VRN-001 VŠEO...'!F35</f>
        <v>0</v>
      </c>
      <c r="BC98" s="133">
        <f>'001-380-21 - VRN-001 VŠEO...'!F36</f>
        <v>0</v>
      </c>
      <c r="BD98" s="135">
        <f>'001-380-21 - VRN-001 VŠEO...'!F37</f>
        <v>0</v>
      </c>
      <c r="BE98" s="7"/>
      <c r="BT98" s="131" t="s">
        <v>84</v>
      </c>
      <c r="BV98" s="131" t="s">
        <v>78</v>
      </c>
      <c r="BW98" s="131" t="s">
        <v>95</v>
      </c>
      <c r="BX98" s="131" t="s">
        <v>5</v>
      </c>
      <c r="CL98" s="131" t="s">
        <v>1</v>
      </c>
      <c r="CM98" s="131" t="s">
        <v>86</v>
      </c>
    </row>
    <row r="99" s="2" customFormat="1" ht="30" customHeight="1">
      <c r="A99" s="38"/>
      <c r="B99" s="39"/>
      <c r="C99" s="40"/>
      <c r="D99" s="40"/>
      <c r="E99" s="40"/>
      <c r="F99" s="40"/>
      <c r="G99" s="40"/>
      <c r="H99" s="40"/>
      <c r="I99" s="40"/>
      <c r="J99" s="40"/>
      <c r="K99" s="40"/>
      <c r="L99" s="40"/>
      <c r="M99" s="40"/>
      <c r="N99" s="40"/>
      <c r="O99" s="40"/>
      <c r="P99" s="40"/>
      <c r="Q99" s="40"/>
      <c r="R99" s="40"/>
      <c r="S99" s="40"/>
      <c r="T99" s="40"/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F99" s="40"/>
      <c r="AG99" s="40"/>
      <c r="AH99" s="40"/>
      <c r="AI99" s="40"/>
      <c r="AJ99" s="40"/>
      <c r="AK99" s="40"/>
      <c r="AL99" s="40"/>
      <c r="AM99" s="40"/>
      <c r="AN99" s="40"/>
      <c r="AO99" s="40"/>
      <c r="AP99" s="40"/>
      <c r="AQ99" s="40"/>
      <c r="AR99" s="44"/>
      <c r="AS99" s="38"/>
      <c r="AT99" s="38"/>
      <c r="AU99" s="38"/>
      <c r="AV99" s="38"/>
      <c r="AW99" s="38"/>
      <c r="AX99" s="38"/>
      <c r="AY99" s="38"/>
      <c r="AZ99" s="38"/>
      <c r="BA99" s="38"/>
      <c r="BB99" s="38"/>
      <c r="BC99" s="38"/>
      <c r="BD99" s="38"/>
      <c r="BE99" s="38"/>
    </row>
    <row r="100" s="2" customFormat="1" ht="6.96" customHeight="1">
      <c r="A100" s="38"/>
      <c r="B100" s="66"/>
      <c r="C100" s="67"/>
      <c r="D100" s="67"/>
      <c r="E100" s="67"/>
      <c r="F100" s="67"/>
      <c r="G100" s="67"/>
      <c r="H100" s="67"/>
      <c r="I100" s="67"/>
      <c r="J100" s="67"/>
      <c r="K100" s="67"/>
      <c r="L100" s="67"/>
      <c r="M100" s="67"/>
      <c r="N100" s="67"/>
      <c r="O100" s="67"/>
      <c r="P100" s="67"/>
      <c r="Q100" s="67"/>
      <c r="R100" s="67"/>
      <c r="S100" s="67"/>
      <c r="T100" s="67"/>
      <c r="U100" s="67"/>
      <c r="V100" s="67"/>
      <c r="W100" s="67"/>
      <c r="X100" s="67"/>
      <c r="Y100" s="67"/>
      <c r="Z100" s="67"/>
      <c r="AA100" s="67"/>
      <c r="AB100" s="67"/>
      <c r="AC100" s="67"/>
      <c r="AD100" s="67"/>
      <c r="AE100" s="67"/>
      <c r="AF100" s="67"/>
      <c r="AG100" s="67"/>
      <c r="AH100" s="67"/>
      <c r="AI100" s="67"/>
      <c r="AJ100" s="67"/>
      <c r="AK100" s="67"/>
      <c r="AL100" s="67"/>
      <c r="AM100" s="67"/>
      <c r="AN100" s="67"/>
      <c r="AO100" s="67"/>
      <c r="AP100" s="67"/>
      <c r="AQ100" s="67"/>
      <c r="AR100" s="44"/>
      <c r="AS100" s="38"/>
      <c r="AT100" s="38"/>
      <c r="AU100" s="38"/>
      <c r="AV100" s="38"/>
      <c r="AW100" s="38"/>
      <c r="AX100" s="38"/>
      <c r="AY100" s="38"/>
      <c r="AZ100" s="38"/>
      <c r="BA100" s="38"/>
      <c r="BB100" s="38"/>
      <c r="BC100" s="38"/>
      <c r="BD100" s="38"/>
      <c r="BE100" s="38"/>
    </row>
  </sheetData>
  <sheetProtection sheet="1" formatColumns="0" formatRows="0" objects="1" scenarios="1" spinCount="100000" saltValue="S1D+lugGPRE9Md/wbQ2aPvpjOmlqWXt8EJ647w93c2FRVkmR33qkjG4CC5MZlP2CueCA295KefmoXHo4+zT/dg==" hashValue="P3bu/D7Wip6qmlbkZgH677tuqhYYpFvz0HzwDaBeusSa6s9SWj1GvdSI7utaZ0oYxDCz1C2Fa35tAL8HVElCvg==" algorithmName="SHA-512" password="CC35"/>
  <mergeCells count="54">
    <mergeCell ref="L85:AO85"/>
    <mergeCell ref="AM87:AN87"/>
    <mergeCell ref="AM89:AP89"/>
    <mergeCell ref="AS89:AT91"/>
    <mergeCell ref="AM90:AP90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J96:AF96"/>
    <mergeCell ref="D96:H96"/>
    <mergeCell ref="AG96:AM96"/>
    <mergeCell ref="AN96:AP96"/>
    <mergeCell ref="AN97:AP97"/>
    <mergeCell ref="D97:H97"/>
    <mergeCell ref="J97:AF97"/>
    <mergeCell ref="AG97:AM97"/>
    <mergeCell ref="AN98:AP98"/>
    <mergeCell ref="AG98:AM98"/>
    <mergeCell ref="D98:H98"/>
    <mergeCell ref="J98:AF98"/>
    <mergeCell ref="AG94:AM94"/>
    <mergeCell ref="AN94:AP94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95" location="'101-380-21-A - SO 101 CHO...'!C2" display="/"/>
    <hyperlink ref="A96" location="'102-380-21-A - SO 102 ZPE...'!C2" display="/"/>
    <hyperlink ref="A97" location="'401-380-21 - SO 401 VEŘEJ...'!C2" display="/"/>
    <hyperlink ref="A98" location="'001-380-21 - VRN-001 VŠEO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85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86</v>
      </c>
    </row>
    <row r="4" s="1" customFormat="1" ht="24.96" customHeight="1">
      <c r="B4" s="20"/>
      <c r="D4" s="138" t="s">
        <v>96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16.5" customHeight="1">
      <c r="B7" s="20"/>
      <c r="E7" s="141" t="str">
        <f>'Rekapitulace stavby'!K6</f>
        <v>CHODNÍKY V ORLICKÉM PODHŮŘÍ - ROZSOCHA Část A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97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98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5. 4. 2021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">
        <v>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">
        <v>99</v>
      </c>
      <c r="F15" s="38"/>
      <c r="G15" s="38"/>
      <c r="H15" s="38"/>
      <c r="I15" s="140" t="s">
        <v>27</v>
      </c>
      <c r="J15" s="143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28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30</v>
      </c>
      <c r="E20" s="38"/>
      <c r="F20" s="38"/>
      <c r="G20" s="38"/>
      <c r="H20" s="38"/>
      <c r="I20" s="140" t="s">
        <v>25</v>
      </c>
      <c r="J20" s="143" t="s">
        <v>1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">
        <v>31</v>
      </c>
      <c r="F21" s="38"/>
      <c r="G21" s="38"/>
      <c r="H21" s="38"/>
      <c r="I21" s="140" t="s">
        <v>27</v>
      </c>
      <c r="J21" s="143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33</v>
      </c>
      <c r="E23" s="38"/>
      <c r="F23" s="38"/>
      <c r="G23" s="38"/>
      <c r="H23" s="38"/>
      <c r="I23" s="140" t="s">
        <v>25</v>
      </c>
      <c r="J23" s="143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">
        <v>34</v>
      </c>
      <c r="F24" s="38"/>
      <c r="G24" s="38"/>
      <c r="H24" s="38"/>
      <c r="I24" s="140" t="s">
        <v>27</v>
      </c>
      <c r="J24" s="143" t="s">
        <v>1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35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36</v>
      </c>
      <c r="E30" s="38"/>
      <c r="F30" s="38"/>
      <c r="G30" s="38"/>
      <c r="H30" s="38"/>
      <c r="I30" s="38"/>
      <c r="J30" s="151">
        <f>ROUND(J125,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38</v>
      </c>
      <c r="G32" s="38"/>
      <c r="H32" s="38"/>
      <c r="I32" s="152" t="s">
        <v>37</v>
      </c>
      <c r="J32" s="152" t="s">
        <v>39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40</v>
      </c>
      <c r="E33" s="140" t="s">
        <v>41</v>
      </c>
      <c r="F33" s="154">
        <f>ROUND((SUM(BE125:BE309)),  2)</f>
        <v>0</v>
      </c>
      <c r="G33" s="38"/>
      <c r="H33" s="38"/>
      <c r="I33" s="155">
        <v>0.20999999999999999</v>
      </c>
      <c r="J33" s="154">
        <f>ROUND(((SUM(BE125:BE309))*I33),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42</v>
      </c>
      <c r="F34" s="154">
        <f>ROUND((SUM(BF125:BF309)),  2)</f>
        <v>0</v>
      </c>
      <c r="G34" s="38"/>
      <c r="H34" s="38"/>
      <c r="I34" s="155">
        <v>0.14999999999999999</v>
      </c>
      <c r="J34" s="154">
        <f>ROUND(((SUM(BF125:BF309))*I34),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43</v>
      </c>
      <c r="F35" s="154">
        <f>ROUND((SUM(BG125:BG309)),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44</v>
      </c>
      <c r="F36" s="154">
        <f>ROUND((SUM(BH125:BH309)),  2)</f>
        <v>0</v>
      </c>
      <c r="G36" s="38"/>
      <c r="H36" s="38"/>
      <c r="I36" s="155">
        <v>0.14999999999999999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45</v>
      </c>
      <c r="F37" s="154">
        <f>ROUND((SUM(BI125:BI309)),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46</v>
      </c>
      <c r="E39" s="158"/>
      <c r="F39" s="158"/>
      <c r="G39" s="159" t="s">
        <v>47</v>
      </c>
      <c r="H39" s="160" t="s">
        <v>48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49</v>
      </c>
      <c r="E50" s="164"/>
      <c r="F50" s="164"/>
      <c r="G50" s="163" t="s">
        <v>50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51</v>
      </c>
      <c r="E61" s="166"/>
      <c r="F61" s="167" t="s">
        <v>52</v>
      </c>
      <c r="G61" s="165" t="s">
        <v>51</v>
      </c>
      <c r="H61" s="166"/>
      <c r="I61" s="166"/>
      <c r="J61" s="168" t="s">
        <v>52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53</v>
      </c>
      <c r="E65" s="169"/>
      <c r="F65" s="169"/>
      <c r="G65" s="163" t="s">
        <v>54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51</v>
      </c>
      <c r="E76" s="166"/>
      <c r="F76" s="167" t="s">
        <v>52</v>
      </c>
      <c r="G76" s="165" t="s">
        <v>51</v>
      </c>
      <c r="H76" s="166"/>
      <c r="I76" s="166"/>
      <c r="J76" s="168" t="s">
        <v>52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hidden="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hidden="1" s="2" customFormat="1" ht="24.96" customHeight="1">
      <c r="A82" s="38"/>
      <c r="B82" s="39"/>
      <c r="C82" s="23" t="s">
        <v>100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hidden="1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hidden="1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hidden="1" s="2" customFormat="1" ht="16.5" customHeight="1">
      <c r="A85" s="38"/>
      <c r="B85" s="39"/>
      <c r="C85" s="40"/>
      <c r="D85" s="40"/>
      <c r="E85" s="174" t="str">
        <f>E7</f>
        <v>CHODNÍKY V ORLICKÉM PODHŮŘÍ - ROZSOCHA Část A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hidden="1" s="2" customFormat="1" ht="12" customHeight="1">
      <c r="A86" s="38"/>
      <c r="B86" s="39"/>
      <c r="C86" s="32" t="s">
        <v>97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hidden="1" s="2" customFormat="1" ht="16.5" customHeight="1">
      <c r="A87" s="38"/>
      <c r="B87" s="39"/>
      <c r="C87" s="40"/>
      <c r="D87" s="40"/>
      <c r="E87" s="76" t="str">
        <f>E9</f>
        <v>101-380-21-A - SO 101 CHODNÍKY A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hidden="1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hidden="1" s="2" customFormat="1" ht="12" customHeight="1">
      <c r="A89" s="38"/>
      <c r="B89" s="39"/>
      <c r="C89" s="32" t="s">
        <v>20</v>
      </c>
      <c r="D89" s="40"/>
      <c r="E89" s="40"/>
      <c r="F89" s="27" t="str">
        <f>F12</f>
        <v>ORLICKÉ PODHŮŘÍ</v>
      </c>
      <c r="G89" s="40"/>
      <c r="H89" s="40"/>
      <c r="I89" s="32" t="s">
        <v>22</v>
      </c>
      <c r="J89" s="79" t="str">
        <f>IF(J12="","",J12)</f>
        <v>5. 4. 2021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hidden="1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hidden="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>Obec Orlické podhůřé</v>
      </c>
      <c r="G91" s="40"/>
      <c r="H91" s="40"/>
      <c r="I91" s="32" t="s">
        <v>30</v>
      </c>
      <c r="J91" s="36" t="str">
        <f>E21</f>
        <v>JDS projekt, s.r.o.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hidden="1" s="2" customFormat="1" ht="15.1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32" t="s">
        <v>33</v>
      </c>
      <c r="J92" s="36" t="str">
        <f>E24</f>
        <v>Suchánek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hidden="1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hidden="1" s="2" customFormat="1" ht="29.28" customHeight="1">
      <c r="A94" s="38"/>
      <c r="B94" s="39"/>
      <c r="C94" s="175" t="s">
        <v>101</v>
      </c>
      <c r="D94" s="176"/>
      <c r="E94" s="176"/>
      <c r="F94" s="176"/>
      <c r="G94" s="176"/>
      <c r="H94" s="176"/>
      <c r="I94" s="176"/>
      <c r="J94" s="177" t="s">
        <v>102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hidden="1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hidden="1" s="2" customFormat="1" ht="22.8" customHeight="1">
      <c r="A96" s="38"/>
      <c r="B96" s="39"/>
      <c r="C96" s="178" t="s">
        <v>103</v>
      </c>
      <c r="D96" s="40"/>
      <c r="E96" s="40"/>
      <c r="F96" s="40"/>
      <c r="G96" s="40"/>
      <c r="H96" s="40"/>
      <c r="I96" s="40"/>
      <c r="J96" s="110">
        <f>J125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104</v>
      </c>
    </row>
    <row r="97" hidden="1" s="9" customFormat="1" ht="24.96" customHeight="1">
      <c r="A97" s="9"/>
      <c r="B97" s="179"/>
      <c r="C97" s="180"/>
      <c r="D97" s="181" t="s">
        <v>105</v>
      </c>
      <c r="E97" s="182"/>
      <c r="F97" s="182"/>
      <c r="G97" s="182"/>
      <c r="H97" s="182"/>
      <c r="I97" s="182"/>
      <c r="J97" s="183">
        <f>J126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hidden="1" s="10" customFormat="1" ht="19.92" customHeight="1">
      <c r="A98" s="10"/>
      <c r="B98" s="185"/>
      <c r="C98" s="186"/>
      <c r="D98" s="187" t="s">
        <v>106</v>
      </c>
      <c r="E98" s="188"/>
      <c r="F98" s="188"/>
      <c r="G98" s="188"/>
      <c r="H98" s="188"/>
      <c r="I98" s="188"/>
      <c r="J98" s="189">
        <f>J127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hidden="1" s="10" customFormat="1" ht="19.92" customHeight="1">
      <c r="A99" s="10"/>
      <c r="B99" s="185"/>
      <c r="C99" s="186"/>
      <c r="D99" s="187" t="s">
        <v>107</v>
      </c>
      <c r="E99" s="188"/>
      <c r="F99" s="188"/>
      <c r="G99" s="188"/>
      <c r="H99" s="188"/>
      <c r="I99" s="188"/>
      <c r="J99" s="189">
        <f>J215</f>
        <v>0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hidden="1" s="10" customFormat="1" ht="19.92" customHeight="1">
      <c r="A100" s="10"/>
      <c r="B100" s="185"/>
      <c r="C100" s="186"/>
      <c r="D100" s="187" t="s">
        <v>108</v>
      </c>
      <c r="E100" s="188"/>
      <c r="F100" s="188"/>
      <c r="G100" s="188"/>
      <c r="H100" s="188"/>
      <c r="I100" s="188"/>
      <c r="J100" s="189">
        <f>J223</f>
        <v>0</v>
      </c>
      <c r="K100" s="186"/>
      <c r="L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hidden="1" s="10" customFormat="1" ht="19.92" customHeight="1">
      <c r="A101" s="10"/>
      <c r="B101" s="185"/>
      <c r="C101" s="186"/>
      <c r="D101" s="187" t="s">
        <v>109</v>
      </c>
      <c r="E101" s="188"/>
      <c r="F101" s="188"/>
      <c r="G101" s="188"/>
      <c r="H101" s="188"/>
      <c r="I101" s="188"/>
      <c r="J101" s="189">
        <f>J228</f>
        <v>0</v>
      </c>
      <c r="K101" s="186"/>
      <c r="L101" s="19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hidden="1" s="10" customFormat="1" ht="19.92" customHeight="1">
      <c r="A102" s="10"/>
      <c r="B102" s="185"/>
      <c r="C102" s="186"/>
      <c r="D102" s="187" t="s">
        <v>110</v>
      </c>
      <c r="E102" s="188"/>
      <c r="F102" s="188"/>
      <c r="G102" s="188"/>
      <c r="H102" s="188"/>
      <c r="I102" s="188"/>
      <c r="J102" s="189">
        <f>J247</f>
        <v>0</v>
      </c>
      <c r="K102" s="186"/>
      <c r="L102" s="19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hidden="1" s="10" customFormat="1" ht="19.92" customHeight="1">
      <c r="A103" s="10"/>
      <c r="B103" s="185"/>
      <c r="C103" s="186"/>
      <c r="D103" s="187" t="s">
        <v>111</v>
      </c>
      <c r="E103" s="188"/>
      <c r="F103" s="188"/>
      <c r="G103" s="188"/>
      <c r="H103" s="188"/>
      <c r="I103" s="188"/>
      <c r="J103" s="189">
        <f>J281</f>
        <v>0</v>
      </c>
      <c r="K103" s="186"/>
      <c r="L103" s="19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hidden="1" s="10" customFormat="1" ht="19.92" customHeight="1">
      <c r="A104" s="10"/>
      <c r="B104" s="185"/>
      <c r="C104" s="186"/>
      <c r="D104" s="187" t="s">
        <v>112</v>
      </c>
      <c r="E104" s="188"/>
      <c r="F104" s="188"/>
      <c r="G104" s="188"/>
      <c r="H104" s="188"/>
      <c r="I104" s="188"/>
      <c r="J104" s="189">
        <f>J296</f>
        <v>0</v>
      </c>
      <c r="K104" s="186"/>
      <c r="L104" s="19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hidden="1" s="10" customFormat="1" ht="19.92" customHeight="1">
      <c r="A105" s="10"/>
      <c r="B105" s="185"/>
      <c r="C105" s="186"/>
      <c r="D105" s="187" t="s">
        <v>113</v>
      </c>
      <c r="E105" s="188"/>
      <c r="F105" s="188"/>
      <c r="G105" s="188"/>
      <c r="H105" s="188"/>
      <c r="I105" s="188"/>
      <c r="J105" s="189">
        <f>J307</f>
        <v>0</v>
      </c>
      <c r="K105" s="186"/>
      <c r="L105" s="190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hidden="1" s="2" customFormat="1" ht="21.84" customHeight="1">
      <c r="A106" s="38"/>
      <c r="B106" s="39"/>
      <c r="C106" s="40"/>
      <c r="D106" s="40"/>
      <c r="E106" s="40"/>
      <c r="F106" s="40"/>
      <c r="G106" s="40"/>
      <c r="H106" s="40"/>
      <c r="I106" s="40"/>
      <c r="J106" s="40"/>
      <c r="K106" s="40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hidden="1" s="2" customFormat="1" ht="6.96" customHeight="1">
      <c r="A107" s="38"/>
      <c r="B107" s="66"/>
      <c r="C107" s="67"/>
      <c r="D107" s="67"/>
      <c r="E107" s="67"/>
      <c r="F107" s="67"/>
      <c r="G107" s="67"/>
      <c r="H107" s="67"/>
      <c r="I107" s="67"/>
      <c r="J107" s="67"/>
      <c r="K107" s="67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hidden="1"/>
    <row r="109" hidden="1"/>
    <row r="110" hidden="1"/>
    <row r="111" s="2" customFormat="1" ht="6.96" customHeight="1">
      <c r="A111" s="38"/>
      <c r="B111" s="68"/>
      <c r="C111" s="69"/>
      <c r="D111" s="69"/>
      <c r="E111" s="69"/>
      <c r="F111" s="69"/>
      <c r="G111" s="69"/>
      <c r="H111" s="69"/>
      <c r="I111" s="69"/>
      <c r="J111" s="69"/>
      <c r="K111" s="69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24.96" customHeight="1">
      <c r="A112" s="38"/>
      <c r="B112" s="39"/>
      <c r="C112" s="23" t="s">
        <v>114</v>
      </c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6.96" customHeight="1">
      <c r="A113" s="38"/>
      <c r="B113" s="39"/>
      <c r="C113" s="40"/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2" customHeight="1">
      <c r="A114" s="38"/>
      <c r="B114" s="39"/>
      <c r="C114" s="32" t="s">
        <v>16</v>
      </c>
      <c r="D114" s="40"/>
      <c r="E114" s="40"/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6.5" customHeight="1">
      <c r="A115" s="38"/>
      <c r="B115" s="39"/>
      <c r="C115" s="40"/>
      <c r="D115" s="40"/>
      <c r="E115" s="174" t="str">
        <f>E7</f>
        <v>CHODNÍKY V ORLICKÉM PODHŮŘÍ - ROZSOCHA Část A</v>
      </c>
      <c r="F115" s="32"/>
      <c r="G115" s="32"/>
      <c r="H115" s="32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2" customHeight="1">
      <c r="A116" s="38"/>
      <c r="B116" s="39"/>
      <c r="C116" s="32" t="s">
        <v>97</v>
      </c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6.5" customHeight="1">
      <c r="A117" s="38"/>
      <c r="B117" s="39"/>
      <c r="C117" s="40"/>
      <c r="D117" s="40"/>
      <c r="E117" s="76" t="str">
        <f>E9</f>
        <v>101-380-21-A - SO 101 CHODNÍKY A</v>
      </c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6.96" customHeight="1">
      <c r="A118" s="38"/>
      <c r="B118" s="39"/>
      <c r="C118" s="40"/>
      <c r="D118" s="40"/>
      <c r="E118" s="40"/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2" customHeight="1">
      <c r="A119" s="38"/>
      <c r="B119" s="39"/>
      <c r="C119" s="32" t="s">
        <v>20</v>
      </c>
      <c r="D119" s="40"/>
      <c r="E119" s="40"/>
      <c r="F119" s="27" t="str">
        <f>F12</f>
        <v>ORLICKÉ PODHŮŘÍ</v>
      </c>
      <c r="G119" s="40"/>
      <c r="H119" s="40"/>
      <c r="I119" s="32" t="s">
        <v>22</v>
      </c>
      <c r="J119" s="79" t="str">
        <f>IF(J12="","",J12)</f>
        <v>5. 4. 2021</v>
      </c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6.96" customHeight="1">
      <c r="A120" s="38"/>
      <c r="B120" s="39"/>
      <c r="C120" s="40"/>
      <c r="D120" s="40"/>
      <c r="E120" s="40"/>
      <c r="F120" s="40"/>
      <c r="G120" s="40"/>
      <c r="H120" s="40"/>
      <c r="I120" s="40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5.15" customHeight="1">
      <c r="A121" s="38"/>
      <c r="B121" s="39"/>
      <c r="C121" s="32" t="s">
        <v>24</v>
      </c>
      <c r="D121" s="40"/>
      <c r="E121" s="40"/>
      <c r="F121" s="27" t="str">
        <f>E15</f>
        <v>Obec Orlické podhůřé</v>
      </c>
      <c r="G121" s="40"/>
      <c r="H121" s="40"/>
      <c r="I121" s="32" t="s">
        <v>30</v>
      </c>
      <c r="J121" s="36" t="str">
        <f>E21</f>
        <v>JDS projekt, s.r.o.</v>
      </c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5.15" customHeight="1">
      <c r="A122" s="38"/>
      <c r="B122" s="39"/>
      <c r="C122" s="32" t="s">
        <v>28</v>
      </c>
      <c r="D122" s="40"/>
      <c r="E122" s="40"/>
      <c r="F122" s="27" t="str">
        <f>IF(E18="","",E18)</f>
        <v>Vyplň údaj</v>
      </c>
      <c r="G122" s="40"/>
      <c r="H122" s="40"/>
      <c r="I122" s="32" t="s">
        <v>33</v>
      </c>
      <c r="J122" s="36" t="str">
        <f>E24</f>
        <v>Suchánek</v>
      </c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10.32" customHeight="1">
      <c r="A123" s="38"/>
      <c r="B123" s="39"/>
      <c r="C123" s="40"/>
      <c r="D123" s="40"/>
      <c r="E123" s="40"/>
      <c r="F123" s="40"/>
      <c r="G123" s="40"/>
      <c r="H123" s="40"/>
      <c r="I123" s="40"/>
      <c r="J123" s="40"/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11" customFormat="1" ht="29.28" customHeight="1">
      <c r="A124" s="191"/>
      <c r="B124" s="192"/>
      <c r="C124" s="193" t="s">
        <v>115</v>
      </c>
      <c r="D124" s="194" t="s">
        <v>61</v>
      </c>
      <c r="E124" s="194" t="s">
        <v>57</v>
      </c>
      <c r="F124" s="194" t="s">
        <v>58</v>
      </c>
      <c r="G124" s="194" t="s">
        <v>116</v>
      </c>
      <c r="H124" s="194" t="s">
        <v>117</v>
      </c>
      <c r="I124" s="194" t="s">
        <v>118</v>
      </c>
      <c r="J124" s="194" t="s">
        <v>102</v>
      </c>
      <c r="K124" s="195" t="s">
        <v>119</v>
      </c>
      <c r="L124" s="196"/>
      <c r="M124" s="100" t="s">
        <v>1</v>
      </c>
      <c r="N124" s="101" t="s">
        <v>40</v>
      </c>
      <c r="O124" s="101" t="s">
        <v>120</v>
      </c>
      <c r="P124" s="101" t="s">
        <v>121</v>
      </c>
      <c r="Q124" s="101" t="s">
        <v>122</v>
      </c>
      <c r="R124" s="101" t="s">
        <v>123</v>
      </c>
      <c r="S124" s="101" t="s">
        <v>124</v>
      </c>
      <c r="T124" s="102" t="s">
        <v>125</v>
      </c>
      <c r="U124" s="191"/>
      <c r="V124" s="191"/>
      <c r="W124" s="191"/>
      <c r="X124" s="191"/>
      <c r="Y124" s="191"/>
      <c r="Z124" s="191"/>
      <c r="AA124" s="191"/>
      <c r="AB124" s="191"/>
      <c r="AC124" s="191"/>
      <c r="AD124" s="191"/>
      <c r="AE124" s="191"/>
    </row>
    <row r="125" s="2" customFormat="1" ht="22.8" customHeight="1">
      <c r="A125" s="38"/>
      <c r="B125" s="39"/>
      <c r="C125" s="107" t="s">
        <v>126</v>
      </c>
      <c r="D125" s="40"/>
      <c r="E125" s="40"/>
      <c r="F125" s="40"/>
      <c r="G125" s="40"/>
      <c r="H125" s="40"/>
      <c r="I125" s="40"/>
      <c r="J125" s="197">
        <f>BK125</f>
        <v>0</v>
      </c>
      <c r="K125" s="40"/>
      <c r="L125" s="44"/>
      <c r="M125" s="103"/>
      <c r="N125" s="198"/>
      <c r="O125" s="104"/>
      <c r="P125" s="199">
        <f>P126</f>
        <v>0</v>
      </c>
      <c r="Q125" s="104"/>
      <c r="R125" s="199">
        <f>R126</f>
        <v>214.86788150000001</v>
      </c>
      <c r="S125" s="104"/>
      <c r="T125" s="200">
        <f>T126</f>
        <v>32.399999999999999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T125" s="17" t="s">
        <v>75</v>
      </c>
      <c r="AU125" s="17" t="s">
        <v>104</v>
      </c>
      <c r="BK125" s="201">
        <f>BK126</f>
        <v>0</v>
      </c>
    </row>
    <row r="126" s="12" customFormat="1" ht="25.92" customHeight="1">
      <c r="A126" s="12"/>
      <c r="B126" s="202"/>
      <c r="C126" s="203"/>
      <c r="D126" s="204" t="s">
        <v>75</v>
      </c>
      <c r="E126" s="205" t="s">
        <v>127</v>
      </c>
      <c r="F126" s="205" t="s">
        <v>128</v>
      </c>
      <c r="G126" s="203"/>
      <c r="H126" s="203"/>
      <c r="I126" s="206"/>
      <c r="J126" s="207">
        <f>BK126</f>
        <v>0</v>
      </c>
      <c r="K126" s="203"/>
      <c r="L126" s="208"/>
      <c r="M126" s="209"/>
      <c r="N126" s="210"/>
      <c r="O126" s="210"/>
      <c r="P126" s="211">
        <f>P127+P215+P223+P228+P247+P281+P296+P307</f>
        <v>0</v>
      </c>
      <c r="Q126" s="210"/>
      <c r="R126" s="211">
        <f>R127+R215+R223+R228+R247+R281+R296+R307</f>
        <v>214.86788150000001</v>
      </c>
      <c r="S126" s="210"/>
      <c r="T126" s="212">
        <f>T127+T215+T223+T228+T247+T281+T296+T307</f>
        <v>32.399999999999999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13" t="s">
        <v>84</v>
      </c>
      <c r="AT126" s="214" t="s">
        <v>75</v>
      </c>
      <c r="AU126" s="214" t="s">
        <v>76</v>
      </c>
      <c r="AY126" s="213" t="s">
        <v>129</v>
      </c>
      <c r="BK126" s="215">
        <f>BK127+BK215+BK223+BK228+BK247+BK281+BK296+BK307</f>
        <v>0</v>
      </c>
    </row>
    <row r="127" s="12" customFormat="1" ht="22.8" customHeight="1">
      <c r="A127" s="12"/>
      <c r="B127" s="202"/>
      <c r="C127" s="203"/>
      <c r="D127" s="204" t="s">
        <v>75</v>
      </c>
      <c r="E127" s="216" t="s">
        <v>84</v>
      </c>
      <c r="F127" s="216" t="s">
        <v>130</v>
      </c>
      <c r="G127" s="203"/>
      <c r="H127" s="203"/>
      <c r="I127" s="206"/>
      <c r="J127" s="217">
        <f>BK127</f>
        <v>0</v>
      </c>
      <c r="K127" s="203"/>
      <c r="L127" s="208"/>
      <c r="M127" s="209"/>
      <c r="N127" s="210"/>
      <c r="O127" s="210"/>
      <c r="P127" s="211">
        <f>SUM(P128:P214)</f>
        <v>0</v>
      </c>
      <c r="Q127" s="210"/>
      <c r="R127" s="211">
        <f>SUM(R128:R214)</f>
        <v>60.179670000000002</v>
      </c>
      <c r="S127" s="210"/>
      <c r="T127" s="212">
        <f>SUM(T128:T214)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13" t="s">
        <v>84</v>
      </c>
      <c r="AT127" s="214" t="s">
        <v>75</v>
      </c>
      <c r="AU127" s="214" t="s">
        <v>84</v>
      </c>
      <c r="AY127" s="213" t="s">
        <v>129</v>
      </c>
      <c r="BK127" s="215">
        <f>SUM(BK128:BK214)</f>
        <v>0</v>
      </c>
    </row>
    <row r="128" s="2" customFormat="1" ht="37.8" customHeight="1">
      <c r="A128" s="38"/>
      <c r="B128" s="39"/>
      <c r="C128" s="218" t="s">
        <v>84</v>
      </c>
      <c r="D128" s="218" t="s">
        <v>131</v>
      </c>
      <c r="E128" s="219" t="s">
        <v>132</v>
      </c>
      <c r="F128" s="220" t="s">
        <v>133</v>
      </c>
      <c r="G128" s="221" t="s">
        <v>134</v>
      </c>
      <c r="H128" s="222">
        <v>195</v>
      </c>
      <c r="I128" s="223"/>
      <c r="J128" s="224">
        <f>ROUND(I128*H128,2)</f>
        <v>0</v>
      </c>
      <c r="K128" s="220" t="s">
        <v>135</v>
      </c>
      <c r="L128" s="44"/>
      <c r="M128" s="225" t="s">
        <v>1</v>
      </c>
      <c r="N128" s="226" t="s">
        <v>41</v>
      </c>
      <c r="O128" s="91"/>
      <c r="P128" s="227">
        <f>O128*H128</f>
        <v>0</v>
      </c>
      <c r="Q128" s="227">
        <v>0</v>
      </c>
      <c r="R128" s="227">
        <f>Q128*H128</f>
        <v>0</v>
      </c>
      <c r="S128" s="227">
        <v>0</v>
      </c>
      <c r="T128" s="228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29" t="s">
        <v>136</v>
      </c>
      <c r="AT128" s="229" t="s">
        <v>131</v>
      </c>
      <c r="AU128" s="229" t="s">
        <v>86</v>
      </c>
      <c r="AY128" s="17" t="s">
        <v>129</v>
      </c>
      <c r="BE128" s="230">
        <f>IF(N128="základní",J128,0)</f>
        <v>0</v>
      </c>
      <c r="BF128" s="230">
        <f>IF(N128="snížená",J128,0)</f>
        <v>0</v>
      </c>
      <c r="BG128" s="230">
        <f>IF(N128="zákl. přenesená",J128,0)</f>
        <v>0</v>
      </c>
      <c r="BH128" s="230">
        <f>IF(N128="sníž. přenesená",J128,0)</f>
        <v>0</v>
      </c>
      <c r="BI128" s="230">
        <f>IF(N128="nulová",J128,0)</f>
        <v>0</v>
      </c>
      <c r="BJ128" s="17" t="s">
        <v>84</v>
      </c>
      <c r="BK128" s="230">
        <f>ROUND(I128*H128,2)</f>
        <v>0</v>
      </c>
      <c r="BL128" s="17" t="s">
        <v>136</v>
      </c>
      <c r="BM128" s="229" t="s">
        <v>137</v>
      </c>
    </row>
    <row r="129" s="2" customFormat="1">
      <c r="A129" s="38"/>
      <c r="B129" s="39"/>
      <c r="C129" s="40"/>
      <c r="D129" s="231" t="s">
        <v>138</v>
      </c>
      <c r="E129" s="40"/>
      <c r="F129" s="232" t="s">
        <v>139</v>
      </c>
      <c r="G129" s="40"/>
      <c r="H129" s="40"/>
      <c r="I129" s="233"/>
      <c r="J129" s="40"/>
      <c r="K129" s="40"/>
      <c r="L129" s="44"/>
      <c r="M129" s="234"/>
      <c r="N129" s="235"/>
      <c r="O129" s="91"/>
      <c r="P129" s="91"/>
      <c r="Q129" s="91"/>
      <c r="R129" s="91"/>
      <c r="S129" s="91"/>
      <c r="T129" s="92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T129" s="17" t="s">
        <v>138</v>
      </c>
      <c r="AU129" s="17" t="s">
        <v>86</v>
      </c>
    </row>
    <row r="130" s="13" customFormat="1">
      <c r="A130" s="13"/>
      <c r="B130" s="236"/>
      <c r="C130" s="237"/>
      <c r="D130" s="231" t="s">
        <v>140</v>
      </c>
      <c r="E130" s="238" t="s">
        <v>1</v>
      </c>
      <c r="F130" s="239" t="s">
        <v>141</v>
      </c>
      <c r="G130" s="237"/>
      <c r="H130" s="238" t="s">
        <v>1</v>
      </c>
      <c r="I130" s="240"/>
      <c r="J130" s="237"/>
      <c r="K130" s="237"/>
      <c r="L130" s="241"/>
      <c r="M130" s="242"/>
      <c r="N130" s="243"/>
      <c r="O130" s="243"/>
      <c r="P130" s="243"/>
      <c r="Q130" s="243"/>
      <c r="R130" s="243"/>
      <c r="S130" s="243"/>
      <c r="T130" s="244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45" t="s">
        <v>140</v>
      </c>
      <c r="AU130" s="245" t="s">
        <v>86</v>
      </c>
      <c r="AV130" s="13" t="s">
        <v>84</v>
      </c>
      <c r="AW130" s="13" t="s">
        <v>32</v>
      </c>
      <c r="AX130" s="13" t="s">
        <v>76</v>
      </c>
      <c r="AY130" s="245" t="s">
        <v>129</v>
      </c>
    </row>
    <row r="131" s="13" customFormat="1">
      <c r="A131" s="13"/>
      <c r="B131" s="236"/>
      <c r="C131" s="237"/>
      <c r="D131" s="231" t="s">
        <v>140</v>
      </c>
      <c r="E131" s="238" t="s">
        <v>1</v>
      </c>
      <c r="F131" s="239" t="s">
        <v>142</v>
      </c>
      <c r="G131" s="237"/>
      <c r="H131" s="238" t="s">
        <v>1</v>
      </c>
      <c r="I131" s="240"/>
      <c r="J131" s="237"/>
      <c r="K131" s="237"/>
      <c r="L131" s="241"/>
      <c r="M131" s="242"/>
      <c r="N131" s="243"/>
      <c r="O131" s="243"/>
      <c r="P131" s="243"/>
      <c r="Q131" s="243"/>
      <c r="R131" s="243"/>
      <c r="S131" s="243"/>
      <c r="T131" s="244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45" t="s">
        <v>140</v>
      </c>
      <c r="AU131" s="245" t="s">
        <v>86</v>
      </c>
      <c r="AV131" s="13" t="s">
        <v>84</v>
      </c>
      <c r="AW131" s="13" t="s">
        <v>32</v>
      </c>
      <c r="AX131" s="13" t="s">
        <v>76</v>
      </c>
      <c r="AY131" s="245" t="s">
        <v>129</v>
      </c>
    </row>
    <row r="132" s="14" customFormat="1">
      <c r="A132" s="14"/>
      <c r="B132" s="246"/>
      <c r="C132" s="247"/>
      <c r="D132" s="231" t="s">
        <v>140</v>
      </c>
      <c r="E132" s="248" t="s">
        <v>1</v>
      </c>
      <c r="F132" s="249" t="s">
        <v>143</v>
      </c>
      <c r="G132" s="247"/>
      <c r="H132" s="250">
        <v>195</v>
      </c>
      <c r="I132" s="251"/>
      <c r="J132" s="247"/>
      <c r="K132" s="247"/>
      <c r="L132" s="252"/>
      <c r="M132" s="253"/>
      <c r="N132" s="254"/>
      <c r="O132" s="254"/>
      <c r="P132" s="254"/>
      <c r="Q132" s="254"/>
      <c r="R132" s="254"/>
      <c r="S132" s="254"/>
      <c r="T132" s="255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56" t="s">
        <v>140</v>
      </c>
      <c r="AU132" s="256" t="s">
        <v>86</v>
      </c>
      <c r="AV132" s="14" t="s">
        <v>86</v>
      </c>
      <c r="AW132" s="14" t="s">
        <v>32</v>
      </c>
      <c r="AX132" s="14" t="s">
        <v>84</v>
      </c>
      <c r="AY132" s="256" t="s">
        <v>129</v>
      </c>
    </row>
    <row r="133" s="2" customFormat="1" ht="24.15" customHeight="1">
      <c r="A133" s="38"/>
      <c r="B133" s="39"/>
      <c r="C133" s="218" t="s">
        <v>86</v>
      </c>
      <c r="D133" s="218" t="s">
        <v>131</v>
      </c>
      <c r="E133" s="219" t="s">
        <v>144</v>
      </c>
      <c r="F133" s="220" t="s">
        <v>145</v>
      </c>
      <c r="G133" s="221" t="s">
        <v>146</v>
      </c>
      <c r="H133" s="222">
        <v>1</v>
      </c>
      <c r="I133" s="223"/>
      <c r="J133" s="224">
        <f>ROUND(I133*H133,2)</f>
        <v>0</v>
      </c>
      <c r="K133" s="220" t="s">
        <v>135</v>
      </c>
      <c r="L133" s="44"/>
      <c r="M133" s="225" t="s">
        <v>1</v>
      </c>
      <c r="N133" s="226" t="s">
        <v>41</v>
      </c>
      <c r="O133" s="91"/>
      <c r="P133" s="227">
        <f>O133*H133</f>
        <v>0</v>
      </c>
      <c r="Q133" s="227">
        <v>0</v>
      </c>
      <c r="R133" s="227">
        <f>Q133*H133</f>
        <v>0</v>
      </c>
      <c r="S133" s="227">
        <v>0</v>
      </c>
      <c r="T133" s="228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29" t="s">
        <v>136</v>
      </c>
      <c r="AT133" s="229" t="s">
        <v>131</v>
      </c>
      <c r="AU133" s="229" t="s">
        <v>86</v>
      </c>
      <c r="AY133" s="17" t="s">
        <v>129</v>
      </c>
      <c r="BE133" s="230">
        <f>IF(N133="základní",J133,0)</f>
        <v>0</v>
      </c>
      <c r="BF133" s="230">
        <f>IF(N133="snížená",J133,0)</f>
        <v>0</v>
      </c>
      <c r="BG133" s="230">
        <f>IF(N133="zákl. přenesená",J133,0)</f>
        <v>0</v>
      </c>
      <c r="BH133" s="230">
        <f>IF(N133="sníž. přenesená",J133,0)</f>
        <v>0</v>
      </c>
      <c r="BI133" s="230">
        <f>IF(N133="nulová",J133,0)</f>
        <v>0</v>
      </c>
      <c r="BJ133" s="17" t="s">
        <v>84</v>
      </c>
      <c r="BK133" s="230">
        <f>ROUND(I133*H133,2)</f>
        <v>0</v>
      </c>
      <c r="BL133" s="17" t="s">
        <v>136</v>
      </c>
      <c r="BM133" s="229" t="s">
        <v>147</v>
      </c>
    </row>
    <row r="134" s="2" customFormat="1">
      <c r="A134" s="38"/>
      <c r="B134" s="39"/>
      <c r="C134" s="40"/>
      <c r="D134" s="231" t="s">
        <v>138</v>
      </c>
      <c r="E134" s="40"/>
      <c r="F134" s="232" t="s">
        <v>148</v>
      </c>
      <c r="G134" s="40"/>
      <c r="H134" s="40"/>
      <c r="I134" s="233"/>
      <c r="J134" s="40"/>
      <c r="K134" s="40"/>
      <c r="L134" s="44"/>
      <c r="M134" s="234"/>
      <c r="N134" s="235"/>
      <c r="O134" s="91"/>
      <c r="P134" s="91"/>
      <c r="Q134" s="91"/>
      <c r="R134" s="91"/>
      <c r="S134" s="91"/>
      <c r="T134" s="92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T134" s="17" t="s">
        <v>138</v>
      </c>
      <c r="AU134" s="17" t="s">
        <v>86</v>
      </c>
    </row>
    <row r="135" s="13" customFormat="1">
      <c r="A135" s="13"/>
      <c r="B135" s="236"/>
      <c r="C135" s="237"/>
      <c r="D135" s="231" t="s">
        <v>140</v>
      </c>
      <c r="E135" s="238" t="s">
        <v>1</v>
      </c>
      <c r="F135" s="239" t="s">
        <v>149</v>
      </c>
      <c r="G135" s="237"/>
      <c r="H135" s="238" t="s">
        <v>1</v>
      </c>
      <c r="I135" s="240"/>
      <c r="J135" s="237"/>
      <c r="K135" s="237"/>
      <c r="L135" s="241"/>
      <c r="M135" s="242"/>
      <c r="N135" s="243"/>
      <c r="O135" s="243"/>
      <c r="P135" s="243"/>
      <c r="Q135" s="243"/>
      <c r="R135" s="243"/>
      <c r="S135" s="243"/>
      <c r="T135" s="244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5" t="s">
        <v>140</v>
      </c>
      <c r="AU135" s="245" t="s">
        <v>86</v>
      </c>
      <c r="AV135" s="13" t="s">
        <v>84</v>
      </c>
      <c r="AW135" s="13" t="s">
        <v>32</v>
      </c>
      <c r="AX135" s="13" t="s">
        <v>76</v>
      </c>
      <c r="AY135" s="245" t="s">
        <v>129</v>
      </c>
    </row>
    <row r="136" s="14" customFormat="1">
      <c r="A136" s="14"/>
      <c r="B136" s="246"/>
      <c r="C136" s="247"/>
      <c r="D136" s="231" t="s">
        <v>140</v>
      </c>
      <c r="E136" s="248" t="s">
        <v>1</v>
      </c>
      <c r="F136" s="249" t="s">
        <v>84</v>
      </c>
      <c r="G136" s="247"/>
      <c r="H136" s="250">
        <v>1</v>
      </c>
      <c r="I136" s="251"/>
      <c r="J136" s="247"/>
      <c r="K136" s="247"/>
      <c r="L136" s="252"/>
      <c r="M136" s="253"/>
      <c r="N136" s="254"/>
      <c r="O136" s="254"/>
      <c r="P136" s="254"/>
      <c r="Q136" s="254"/>
      <c r="R136" s="254"/>
      <c r="S136" s="254"/>
      <c r="T136" s="255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56" t="s">
        <v>140</v>
      </c>
      <c r="AU136" s="256" t="s">
        <v>86</v>
      </c>
      <c r="AV136" s="14" t="s">
        <v>86</v>
      </c>
      <c r="AW136" s="14" t="s">
        <v>32</v>
      </c>
      <c r="AX136" s="14" t="s">
        <v>84</v>
      </c>
      <c r="AY136" s="256" t="s">
        <v>129</v>
      </c>
    </row>
    <row r="137" s="2" customFormat="1" ht="24.15" customHeight="1">
      <c r="A137" s="38"/>
      <c r="B137" s="39"/>
      <c r="C137" s="218" t="s">
        <v>150</v>
      </c>
      <c r="D137" s="218" t="s">
        <v>131</v>
      </c>
      <c r="E137" s="219" t="s">
        <v>151</v>
      </c>
      <c r="F137" s="220" t="s">
        <v>152</v>
      </c>
      <c r="G137" s="221" t="s">
        <v>146</v>
      </c>
      <c r="H137" s="222">
        <v>1</v>
      </c>
      <c r="I137" s="223"/>
      <c r="J137" s="224">
        <f>ROUND(I137*H137,2)</f>
        <v>0</v>
      </c>
      <c r="K137" s="220" t="s">
        <v>135</v>
      </c>
      <c r="L137" s="44"/>
      <c r="M137" s="225" t="s">
        <v>1</v>
      </c>
      <c r="N137" s="226" t="s">
        <v>41</v>
      </c>
      <c r="O137" s="91"/>
      <c r="P137" s="227">
        <f>O137*H137</f>
        <v>0</v>
      </c>
      <c r="Q137" s="227">
        <v>0</v>
      </c>
      <c r="R137" s="227">
        <f>Q137*H137</f>
        <v>0</v>
      </c>
      <c r="S137" s="227">
        <v>0</v>
      </c>
      <c r="T137" s="228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29" t="s">
        <v>136</v>
      </c>
      <c r="AT137" s="229" t="s">
        <v>131</v>
      </c>
      <c r="AU137" s="229" t="s">
        <v>86</v>
      </c>
      <c r="AY137" s="17" t="s">
        <v>129</v>
      </c>
      <c r="BE137" s="230">
        <f>IF(N137="základní",J137,0)</f>
        <v>0</v>
      </c>
      <c r="BF137" s="230">
        <f>IF(N137="snížená",J137,0)</f>
        <v>0</v>
      </c>
      <c r="BG137" s="230">
        <f>IF(N137="zákl. přenesená",J137,0)</f>
        <v>0</v>
      </c>
      <c r="BH137" s="230">
        <f>IF(N137="sníž. přenesená",J137,0)</f>
        <v>0</v>
      </c>
      <c r="BI137" s="230">
        <f>IF(N137="nulová",J137,0)</f>
        <v>0</v>
      </c>
      <c r="BJ137" s="17" t="s">
        <v>84</v>
      </c>
      <c r="BK137" s="230">
        <f>ROUND(I137*H137,2)</f>
        <v>0</v>
      </c>
      <c r="BL137" s="17" t="s">
        <v>136</v>
      </c>
      <c r="BM137" s="229" t="s">
        <v>153</v>
      </c>
    </row>
    <row r="138" s="2" customFormat="1">
      <c r="A138" s="38"/>
      <c r="B138" s="39"/>
      <c r="C138" s="40"/>
      <c r="D138" s="231" t="s">
        <v>138</v>
      </c>
      <c r="E138" s="40"/>
      <c r="F138" s="232" t="s">
        <v>154</v>
      </c>
      <c r="G138" s="40"/>
      <c r="H138" s="40"/>
      <c r="I138" s="233"/>
      <c r="J138" s="40"/>
      <c r="K138" s="40"/>
      <c r="L138" s="44"/>
      <c r="M138" s="234"/>
      <c r="N138" s="235"/>
      <c r="O138" s="91"/>
      <c r="P138" s="91"/>
      <c r="Q138" s="91"/>
      <c r="R138" s="91"/>
      <c r="S138" s="91"/>
      <c r="T138" s="92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T138" s="17" t="s">
        <v>138</v>
      </c>
      <c r="AU138" s="17" t="s">
        <v>86</v>
      </c>
    </row>
    <row r="139" s="13" customFormat="1">
      <c r="A139" s="13"/>
      <c r="B139" s="236"/>
      <c r="C139" s="237"/>
      <c r="D139" s="231" t="s">
        <v>140</v>
      </c>
      <c r="E139" s="238" t="s">
        <v>1</v>
      </c>
      <c r="F139" s="239" t="s">
        <v>155</v>
      </c>
      <c r="G139" s="237"/>
      <c r="H139" s="238" t="s">
        <v>1</v>
      </c>
      <c r="I139" s="240"/>
      <c r="J139" s="237"/>
      <c r="K139" s="237"/>
      <c r="L139" s="241"/>
      <c r="M139" s="242"/>
      <c r="N139" s="243"/>
      <c r="O139" s="243"/>
      <c r="P139" s="243"/>
      <c r="Q139" s="243"/>
      <c r="R139" s="243"/>
      <c r="S139" s="243"/>
      <c r="T139" s="244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5" t="s">
        <v>140</v>
      </c>
      <c r="AU139" s="245" t="s">
        <v>86</v>
      </c>
      <c r="AV139" s="13" t="s">
        <v>84</v>
      </c>
      <c r="AW139" s="13" t="s">
        <v>32</v>
      </c>
      <c r="AX139" s="13" t="s">
        <v>76</v>
      </c>
      <c r="AY139" s="245" t="s">
        <v>129</v>
      </c>
    </row>
    <row r="140" s="14" customFormat="1">
      <c r="A140" s="14"/>
      <c r="B140" s="246"/>
      <c r="C140" s="247"/>
      <c r="D140" s="231" t="s">
        <v>140</v>
      </c>
      <c r="E140" s="248" t="s">
        <v>1</v>
      </c>
      <c r="F140" s="249" t="s">
        <v>84</v>
      </c>
      <c r="G140" s="247"/>
      <c r="H140" s="250">
        <v>1</v>
      </c>
      <c r="I140" s="251"/>
      <c r="J140" s="247"/>
      <c r="K140" s="247"/>
      <c r="L140" s="252"/>
      <c r="M140" s="253"/>
      <c r="N140" s="254"/>
      <c r="O140" s="254"/>
      <c r="P140" s="254"/>
      <c r="Q140" s="254"/>
      <c r="R140" s="254"/>
      <c r="S140" s="254"/>
      <c r="T140" s="255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56" t="s">
        <v>140</v>
      </c>
      <c r="AU140" s="256" t="s">
        <v>86</v>
      </c>
      <c r="AV140" s="14" t="s">
        <v>86</v>
      </c>
      <c r="AW140" s="14" t="s">
        <v>32</v>
      </c>
      <c r="AX140" s="14" t="s">
        <v>84</v>
      </c>
      <c r="AY140" s="256" t="s">
        <v>129</v>
      </c>
    </row>
    <row r="141" s="2" customFormat="1" ht="14.4" customHeight="1">
      <c r="A141" s="38"/>
      <c r="B141" s="39"/>
      <c r="C141" s="218" t="s">
        <v>136</v>
      </c>
      <c r="D141" s="218" t="s">
        <v>131</v>
      </c>
      <c r="E141" s="219" t="s">
        <v>156</v>
      </c>
      <c r="F141" s="220" t="s">
        <v>157</v>
      </c>
      <c r="G141" s="221" t="s">
        <v>134</v>
      </c>
      <c r="H141" s="222">
        <v>195</v>
      </c>
      <c r="I141" s="223"/>
      <c r="J141" s="224">
        <f>ROUND(I141*H141,2)</f>
        <v>0</v>
      </c>
      <c r="K141" s="220" t="s">
        <v>135</v>
      </c>
      <c r="L141" s="44"/>
      <c r="M141" s="225" t="s">
        <v>1</v>
      </c>
      <c r="N141" s="226" t="s">
        <v>41</v>
      </c>
      <c r="O141" s="91"/>
      <c r="P141" s="227">
        <f>O141*H141</f>
        <v>0</v>
      </c>
      <c r="Q141" s="227">
        <v>0</v>
      </c>
      <c r="R141" s="227">
        <f>Q141*H141</f>
        <v>0</v>
      </c>
      <c r="S141" s="227">
        <v>0</v>
      </c>
      <c r="T141" s="228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29" t="s">
        <v>136</v>
      </c>
      <c r="AT141" s="229" t="s">
        <v>131</v>
      </c>
      <c r="AU141" s="229" t="s">
        <v>86</v>
      </c>
      <c r="AY141" s="17" t="s">
        <v>129</v>
      </c>
      <c r="BE141" s="230">
        <f>IF(N141="základní",J141,0)</f>
        <v>0</v>
      </c>
      <c r="BF141" s="230">
        <f>IF(N141="snížená",J141,0)</f>
        <v>0</v>
      </c>
      <c r="BG141" s="230">
        <f>IF(N141="zákl. přenesená",J141,0)</f>
        <v>0</v>
      </c>
      <c r="BH141" s="230">
        <f>IF(N141="sníž. přenesená",J141,0)</f>
        <v>0</v>
      </c>
      <c r="BI141" s="230">
        <f>IF(N141="nulová",J141,0)</f>
        <v>0</v>
      </c>
      <c r="BJ141" s="17" t="s">
        <v>84</v>
      </c>
      <c r="BK141" s="230">
        <f>ROUND(I141*H141,2)</f>
        <v>0</v>
      </c>
      <c r="BL141" s="17" t="s">
        <v>136</v>
      </c>
      <c r="BM141" s="229" t="s">
        <v>158</v>
      </c>
    </row>
    <row r="142" s="2" customFormat="1">
      <c r="A142" s="38"/>
      <c r="B142" s="39"/>
      <c r="C142" s="40"/>
      <c r="D142" s="231" t="s">
        <v>138</v>
      </c>
      <c r="E142" s="40"/>
      <c r="F142" s="232" t="s">
        <v>159</v>
      </c>
      <c r="G142" s="40"/>
      <c r="H142" s="40"/>
      <c r="I142" s="233"/>
      <c r="J142" s="40"/>
      <c r="K142" s="40"/>
      <c r="L142" s="44"/>
      <c r="M142" s="234"/>
      <c r="N142" s="235"/>
      <c r="O142" s="91"/>
      <c r="P142" s="91"/>
      <c r="Q142" s="91"/>
      <c r="R142" s="91"/>
      <c r="S142" s="91"/>
      <c r="T142" s="92"/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T142" s="17" t="s">
        <v>138</v>
      </c>
      <c r="AU142" s="17" t="s">
        <v>86</v>
      </c>
    </row>
    <row r="143" s="2" customFormat="1" ht="14.4" customHeight="1">
      <c r="A143" s="38"/>
      <c r="B143" s="39"/>
      <c r="C143" s="218" t="s">
        <v>160</v>
      </c>
      <c r="D143" s="218" t="s">
        <v>131</v>
      </c>
      <c r="E143" s="219" t="s">
        <v>161</v>
      </c>
      <c r="F143" s="220" t="s">
        <v>162</v>
      </c>
      <c r="G143" s="221" t="s">
        <v>146</v>
      </c>
      <c r="H143" s="222">
        <v>1</v>
      </c>
      <c r="I143" s="223"/>
      <c r="J143" s="224">
        <f>ROUND(I143*H143,2)</f>
        <v>0</v>
      </c>
      <c r="K143" s="220" t="s">
        <v>135</v>
      </c>
      <c r="L143" s="44"/>
      <c r="M143" s="225" t="s">
        <v>1</v>
      </c>
      <c r="N143" s="226" t="s">
        <v>41</v>
      </c>
      <c r="O143" s="91"/>
      <c r="P143" s="227">
        <f>O143*H143</f>
        <v>0</v>
      </c>
      <c r="Q143" s="227">
        <v>0</v>
      </c>
      <c r="R143" s="227">
        <f>Q143*H143</f>
        <v>0</v>
      </c>
      <c r="S143" s="227">
        <v>0</v>
      </c>
      <c r="T143" s="228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29" t="s">
        <v>136</v>
      </c>
      <c r="AT143" s="229" t="s">
        <v>131</v>
      </c>
      <c r="AU143" s="229" t="s">
        <v>86</v>
      </c>
      <c r="AY143" s="17" t="s">
        <v>129</v>
      </c>
      <c r="BE143" s="230">
        <f>IF(N143="základní",J143,0)</f>
        <v>0</v>
      </c>
      <c r="BF143" s="230">
        <f>IF(N143="snížená",J143,0)</f>
        <v>0</v>
      </c>
      <c r="BG143" s="230">
        <f>IF(N143="zákl. přenesená",J143,0)</f>
        <v>0</v>
      </c>
      <c r="BH143" s="230">
        <f>IF(N143="sníž. přenesená",J143,0)</f>
        <v>0</v>
      </c>
      <c r="BI143" s="230">
        <f>IF(N143="nulová",J143,0)</f>
        <v>0</v>
      </c>
      <c r="BJ143" s="17" t="s">
        <v>84</v>
      </c>
      <c r="BK143" s="230">
        <f>ROUND(I143*H143,2)</f>
        <v>0</v>
      </c>
      <c r="BL143" s="17" t="s">
        <v>136</v>
      </c>
      <c r="BM143" s="229" t="s">
        <v>163</v>
      </c>
    </row>
    <row r="144" s="2" customFormat="1">
      <c r="A144" s="38"/>
      <c r="B144" s="39"/>
      <c r="C144" s="40"/>
      <c r="D144" s="231" t="s">
        <v>138</v>
      </c>
      <c r="E144" s="40"/>
      <c r="F144" s="232" t="s">
        <v>164</v>
      </c>
      <c r="G144" s="40"/>
      <c r="H144" s="40"/>
      <c r="I144" s="233"/>
      <c r="J144" s="40"/>
      <c r="K144" s="40"/>
      <c r="L144" s="44"/>
      <c r="M144" s="234"/>
      <c r="N144" s="235"/>
      <c r="O144" s="91"/>
      <c r="P144" s="91"/>
      <c r="Q144" s="91"/>
      <c r="R144" s="91"/>
      <c r="S144" s="91"/>
      <c r="T144" s="92"/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T144" s="17" t="s">
        <v>138</v>
      </c>
      <c r="AU144" s="17" t="s">
        <v>86</v>
      </c>
    </row>
    <row r="145" s="2" customFormat="1" ht="14.4" customHeight="1">
      <c r="A145" s="38"/>
      <c r="B145" s="39"/>
      <c r="C145" s="218" t="s">
        <v>165</v>
      </c>
      <c r="D145" s="218" t="s">
        <v>131</v>
      </c>
      <c r="E145" s="219" t="s">
        <v>166</v>
      </c>
      <c r="F145" s="220" t="s">
        <v>167</v>
      </c>
      <c r="G145" s="221" t="s">
        <v>146</v>
      </c>
      <c r="H145" s="222">
        <v>1</v>
      </c>
      <c r="I145" s="223"/>
      <c r="J145" s="224">
        <f>ROUND(I145*H145,2)</f>
        <v>0</v>
      </c>
      <c r="K145" s="220" t="s">
        <v>135</v>
      </c>
      <c r="L145" s="44"/>
      <c r="M145" s="225" t="s">
        <v>1</v>
      </c>
      <c r="N145" s="226" t="s">
        <v>41</v>
      </c>
      <c r="O145" s="91"/>
      <c r="P145" s="227">
        <f>O145*H145</f>
        <v>0</v>
      </c>
      <c r="Q145" s="227">
        <v>0</v>
      </c>
      <c r="R145" s="227">
        <f>Q145*H145</f>
        <v>0</v>
      </c>
      <c r="S145" s="227">
        <v>0</v>
      </c>
      <c r="T145" s="228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29" t="s">
        <v>136</v>
      </c>
      <c r="AT145" s="229" t="s">
        <v>131</v>
      </c>
      <c r="AU145" s="229" t="s">
        <v>86</v>
      </c>
      <c r="AY145" s="17" t="s">
        <v>129</v>
      </c>
      <c r="BE145" s="230">
        <f>IF(N145="základní",J145,0)</f>
        <v>0</v>
      </c>
      <c r="BF145" s="230">
        <f>IF(N145="snížená",J145,0)</f>
        <v>0</v>
      </c>
      <c r="BG145" s="230">
        <f>IF(N145="zákl. přenesená",J145,0)</f>
        <v>0</v>
      </c>
      <c r="BH145" s="230">
        <f>IF(N145="sníž. přenesená",J145,0)</f>
        <v>0</v>
      </c>
      <c r="BI145" s="230">
        <f>IF(N145="nulová",J145,0)</f>
        <v>0</v>
      </c>
      <c r="BJ145" s="17" t="s">
        <v>84</v>
      </c>
      <c r="BK145" s="230">
        <f>ROUND(I145*H145,2)</f>
        <v>0</v>
      </c>
      <c r="BL145" s="17" t="s">
        <v>136</v>
      </c>
      <c r="BM145" s="229" t="s">
        <v>168</v>
      </c>
    </row>
    <row r="146" s="2" customFormat="1">
      <c r="A146" s="38"/>
      <c r="B146" s="39"/>
      <c r="C146" s="40"/>
      <c r="D146" s="231" t="s">
        <v>138</v>
      </c>
      <c r="E146" s="40"/>
      <c r="F146" s="232" t="s">
        <v>169</v>
      </c>
      <c r="G146" s="40"/>
      <c r="H146" s="40"/>
      <c r="I146" s="233"/>
      <c r="J146" s="40"/>
      <c r="K146" s="40"/>
      <c r="L146" s="44"/>
      <c r="M146" s="234"/>
      <c r="N146" s="235"/>
      <c r="O146" s="91"/>
      <c r="P146" s="91"/>
      <c r="Q146" s="91"/>
      <c r="R146" s="91"/>
      <c r="S146" s="91"/>
      <c r="T146" s="92"/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T146" s="17" t="s">
        <v>138</v>
      </c>
      <c r="AU146" s="17" t="s">
        <v>86</v>
      </c>
    </row>
    <row r="147" s="2" customFormat="1" ht="24.15" customHeight="1">
      <c r="A147" s="38"/>
      <c r="B147" s="39"/>
      <c r="C147" s="218" t="s">
        <v>170</v>
      </c>
      <c r="D147" s="218" t="s">
        <v>131</v>
      </c>
      <c r="E147" s="219" t="s">
        <v>171</v>
      </c>
      <c r="F147" s="220" t="s">
        <v>172</v>
      </c>
      <c r="G147" s="221" t="s">
        <v>134</v>
      </c>
      <c r="H147" s="222">
        <v>882.5</v>
      </c>
      <c r="I147" s="223"/>
      <c r="J147" s="224">
        <f>ROUND(I147*H147,2)</f>
        <v>0</v>
      </c>
      <c r="K147" s="220" t="s">
        <v>135</v>
      </c>
      <c r="L147" s="44"/>
      <c r="M147" s="225" t="s">
        <v>1</v>
      </c>
      <c r="N147" s="226" t="s">
        <v>41</v>
      </c>
      <c r="O147" s="91"/>
      <c r="P147" s="227">
        <f>O147*H147</f>
        <v>0</v>
      </c>
      <c r="Q147" s="227">
        <v>0</v>
      </c>
      <c r="R147" s="227">
        <f>Q147*H147</f>
        <v>0</v>
      </c>
      <c r="S147" s="227">
        <v>0</v>
      </c>
      <c r="T147" s="228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29" t="s">
        <v>136</v>
      </c>
      <c r="AT147" s="229" t="s">
        <v>131</v>
      </c>
      <c r="AU147" s="229" t="s">
        <v>86</v>
      </c>
      <c r="AY147" s="17" t="s">
        <v>129</v>
      </c>
      <c r="BE147" s="230">
        <f>IF(N147="základní",J147,0)</f>
        <v>0</v>
      </c>
      <c r="BF147" s="230">
        <f>IF(N147="snížená",J147,0)</f>
        <v>0</v>
      </c>
      <c r="BG147" s="230">
        <f>IF(N147="zákl. přenesená",J147,0)</f>
        <v>0</v>
      </c>
      <c r="BH147" s="230">
        <f>IF(N147="sníž. přenesená",J147,0)</f>
        <v>0</v>
      </c>
      <c r="BI147" s="230">
        <f>IF(N147="nulová",J147,0)</f>
        <v>0</v>
      </c>
      <c r="BJ147" s="17" t="s">
        <v>84</v>
      </c>
      <c r="BK147" s="230">
        <f>ROUND(I147*H147,2)</f>
        <v>0</v>
      </c>
      <c r="BL147" s="17" t="s">
        <v>136</v>
      </c>
      <c r="BM147" s="229" t="s">
        <v>173</v>
      </c>
    </row>
    <row r="148" s="2" customFormat="1">
      <c r="A148" s="38"/>
      <c r="B148" s="39"/>
      <c r="C148" s="40"/>
      <c r="D148" s="231" t="s">
        <v>138</v>
      </c>
      <c r="E148" s="40"/>
      <c r="F148" s="232" t="s">
        <v>174</v>
      </c>
      <c r="G148" s="40"/>
      <c r="H148" s="40"/>
      <c r="I148" s="233"/>
      <c r="J148" s="40"/>
      <c r="K148" s="40"/>
      <c r="L148" s="44"/>
      <c r="M148" s="234"/>
      <c r="N148" s="235"/>
      <c r="O148" s="91"/>
      <c r="P148" s="91"/>
      <c r="Q148" s="91"/>
      <c r="R148" s="91"/>
      <c r="S148" s="91"/>
      <c r="T148" s="92"/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T148" s="17" t="s">
        <v>138</v>
      </c>
      <c r="AU148" s="17" t="s">
        <v>86</v>
      </c>
    </row>
    <row r="149" s="13" customFormat="1">
      <c r="A149" s="13"/>
      <c r="B149" s="236"/>
      <c r="C149" s="237"/>
      <c r="D149" s="231" t="s">
        <v>140</v>
      </c>
      <c r="E149" s="238" t="s">
        <v>1</v>
      </c>
      <c r="F149" s="239" t="s">
        <v>175</v>
      </c>
      <c r="G149" s="237"/>
      <c r="H149" s="238" t="s">
        <v>1</v>
      </c>
      <c r="I149" s="240"/>
      <c r="J149" s="237"/>
      <c r="K149" s="237"/>
      <c r="L149" s="241"/>
      <c r="M149" s="242"/>
      <c r="N149" s="243"/>
      <c r="O149" s="243"/>
      <c r="P149" s="243"/>
      <c r="Q149" s="243"/>
      <c r="R149" s="243"/>
      <c r="S149" s="243"/>
      <c r="T149" s="244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5" t="s">
        <v>140</v>
      </c>
      <c r="AU149" s="245" t="s">
        <v>86</v>
      </c>
      <c r="AV149" s="13" t="s">
        <v>84</v>
      </c>
      <c r="AW149" s="13" t="s">
        <v>32</v>
      </c>
      <c r="AX149" s="13" t="s">
        <v>76</v>
      </c>
      <c r="AY149" s="245" t="s">
        <v>129</v>
      </c>
    </row>
    <row r="150" s="13" customFormat="1">
      <c r="A150" s="13"/>
      <c r="B150" s="236"/>
      <c r="C150" s="237"/>
      <c r="D150" s="231" t="s">
        <v>140</v>
      </c>
      <c r="E150" s="238" t="s">
        <v>1</v>
      </c>
      <c r="F150" s="239" t="s">
        <v>176</v>
      </c>
      <c r="G150" s="237"/>
      <c r="H150" s="238" t="s">
        <v>1</v>
      </c>
      <c r="I150" s="240"/>
      <c r="J150" s="237"/>
      <c r="K150" s="237"/>
      <c r="L150" s="241"/>
      <c r="M150" s="242"/>
      <c r="N150" s="243"/>
      <c r="O150" s="243"/>
      <c r="P150" s="243"/>
      <c r="Q150" s="243"/>
      <c r="R150" s="243"/>
      <c r="S150" s="243"/>
      <c r="T150" s="244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5" t="s">
        <v>140</v>
      </c>
      <c r="AU150" s="245" t="s">
        <v>86</v>
      </c>
      <c r="AV150" s="13" t="s">
        <v>84</v>
      </c>
      <c r="AW150" s="13" t="s">
        <v>32</v>
      </c>
      <c r="AX150" s="13" t="s">
        <v>76</v>
      </c>
      <c r="AY150" s="245" t="s">
        <v>129</v>
      </c>
    </row>
    <row r="151" s="14" customFormat="1">
      <c r="A151" s="14"/>
      <c r="B151" s="246"/>
      <c r="C151" s="247"/>
      <c r="D151" s="231" t="s">
        <v>140</v>
      </c>
      <c r="E151" s="248" t="s">
        <v>1</v>
      </c>
      <c r="F151" s="249" t="s">
        <v>177</v>
      </c>
      <c r="G151" s="247"/>
      <c r="H151" s="250">
        <v>457.5</v>
      </c>
      <c r="I151" s="251"/>
      <c r="J151" s="247"/>
      <c r="K151" s="247"/>
      <c r="L151" s="252"/>
      <c r="M151" s="253"/>
      <c r="N151" s="254"/>
      <c r="O151" s="254"/>
      <c r="P151" s="254"/>
      <c r="Q151" s="254"/>
      <c r="R151" s="254"/>
      <c r="S151" s="254"/>
      <c r="T151" s="255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56" t="s">
        <v>140</v>
      </c>
      <c r="AU151" s="256" t="s">
        <v>86</v>
      </c>
      <c r="AV151" s="14" t="s">
        <v>86</v>
      </c>
      <c r="AW151" s="14" t="s">
        <v>32</v>
      </c>
      <c r="AX151" s="14" t="s">
        <v>76</v>
      </c>
      <c r="AY151" s="256" t="s">
        <v>129</v>
      </c>
    </row>
    <row r="152" s="13" customFormat="1">
      <c r="A152" s="13"/>
      <c r="B152" s="236"/>
      <c r="C152" s="237"/>
      <c r="D152" s="231" t="s">
        <v>140</v>
      </c>
      <c r="E152" s="238" t="s">
        <v>1</v>
      </c>
      <c r="F152" s="239" t="s">
        <v>178</v>
      </c>
      <c r="G152" s="237"/>
      <c r="H152" s="238" t="s">
        <v>1</v>
      </c>
      <c r="I152" s="240"/>
      <c r="J152" s="237"/>
      <c r="K152" s="237"/>
      <c r="L152" s="241"/>
      <c r="M152" s="242"/>
      <c r="N152" s="243"/>
      <c r="O152" s="243"/>
      <c r="P152" s="243"/>
      <c r="Q152" s="243"/>
      <c r="R152" s="243"/>
      <c r="S152" s="243"/>
      <c r="T152" s="244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5" t="s">
        <v>140</v>
      </c>
      <c r="AU152" s="245" t="s">
        <v>86</v>
      </c>
      <c r="AV152" s="13" t="s">
        <v>84</v>
      </c>
      <c r="AW152" s="13" t="s">
        <v>32</v>
      </c>
      <c r="AX152" s="13" t="s">
        <v>76</v>
      </c>
      <c r="AY152" s="245" t="s">
        <v>129</v>
      </c>
    </row>
    <row r="153" s="14" customFormat="1">
      <c r="A153" s="14"/>
      <c r="B153" s="246"/>
      <c r="C153" s="247"/>
      <c r="D153" s="231" t="s">
        <v>140</v>
      </c>
      <c r="E153" s="248" t="s">
        <v>1</v>
      </c>
      <c r="F153" s="249" t="s">
        <v>179</v>
      </c>
      <c r="G153" s="247"/>
      <c r="H153" s="250">
        <v>425</v>
      </c>
      <c r="I153" s="251"/>
      <c r="J153" s="247"/>
      <c r="K153" s="247"/>
      <c r="L153" s="252"/>
      <c r="M153" s="253"/>
      <c r="N153" s="254"/>
      <c r="O153" s="254"/>
      <c r="P153" s="254"/>
      <c r="Q153" s="254"/>
      <c r="R153" s="254"/>
      <c r="S153" s="254"/>
      <c r="T153" s="255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56" t="s">
        <v>140</v>
      </c>
      <c r="AU153" s="256" t="s">
        <v>86</v>
      </c>
      <c r="AV153" s="14" t="s">
        <v>86</v>
      </c>
      <c r="AW153" s="14" t="s">
        <v>32</v>
      </c>
      <c r="AX153" s="14" t="s">
        <v>76</v>
      </c>
      <c r="AY153" s="256" t="s">
        <v>129</v>
      </c>
    </row>
    <row r="154" s="15" customFormat="1">
      <c r="A154" s="15"/>
      <c r="B154" s="257"/>
      <c r="C154" s="258"/>
      <c r="D154" s="231" t="s">
        <v>140</v>
      </c>
      <c r="E154" s="259" t="s">
        <v>1</v>
      </c>
      <c r="F154" s="260" t="s">
        <v>180</v>
      </c>
      <c r="G154" s="258"/>
      <c r="H154" s="261">
        <v>882.5</v>
      </c>
      <c r="I154" s="262"/>
      <c r="J154" s="258"/>
      <c r="K154" s="258"/>
      <c r="L154" s="263"/>
      <c r="M154" s="264"/>
      <c r="N154" s="265"/>
      <c r="O154" s="265"/>
      <c r="P154" s="265"/>
      <c r="Q154" s="265"/>
      <c r="R154" s="265"/>
      <c r="S154" s="265"/>
      <c r="T154" s="266"/>
      <c r="U154" s="15"/>
      <c r="V154" s="15"/>
      <c r="W154" s="15"/>
      <c r="X154" s="15"/>
      <c r="Y154" s="15"/>
      <c r="Z154" s="15"/>
      <c r="AA154" s="15"/>
      <c r="AB154" s="15"/>
      <c r="AC154" s="15"/>
      <c r="AD154" s="15"/>
      <c r="AE154" s="15"/>
      <c r="AT154" s="267" t="s">
        <v>140</v>
      </c>
      <c r="AU154" s="267" t="s">
        <v>86</v>
      </c>
      <c r="AV154" s="15" t="s">
        <v>136</v>
      </c>
      <c r="AW154" s="15" t="s">
        <v>32</v>
      </c>
      <c r="AX154" s="15" t="s">
        <v>84</v>
      </c>
      <c r="AY154" s="267" t="s">
        <v>129</v>
      </c>
    </row>
    <row r="155" s="2" customFormat="1" ht="24.15" customHeight="1">
      <c r="A155" s="38"/>
      <c r="B155" s="39"/>
      <c r="C155" s="218" t="s">
        <v>181</v>
      </c>
      <c r="D155" s="218" t="s">
        <v>131</v>
      </c>
      <c r="E155" s="219" t="s">
        <v>182</v>
      </c>
      <c r="F155" s="220" t="s">
        <v>183</v>
      </c>
      <c r="G155" s="221" t="s">
        <v>184</v>
      </c>
      <c r="H155" s="222">
        <v>34.875</v>
      </c>
      <c r="I155" s="223"/>
      <c r="J155" s="224">
        <f>ROUND(I155*H155,2)</f>
        <v>0</v>
      </c>
      <c r="K155" s="220" t="s">
        <v>135</v>
      </c>
      <c r="L155" s="44"/>
      <c r="M155" s="225" t="s">
        <v>1</v>
      </c>
      <c r="N155" s="226" t="s">
        <v>41</v>
      </c>
      <c r="O155" s="91"/>
      <c r="P155" s="227">
        <f>O155*H155</f>
        <v>0</v>
      </c>
      <c r="Q155" s="227">
        <v>0</v>
      </c>
      <c r="R155" s="227">
        <f>Q155*H155</f>
        <v>0</v>
      </c>
      <c r="S155" s="227">
        <v>0</v>
      </c>
      <c r="T155" s="228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29" t="s">
        <v>136</v>
      </c>
      <c r="AT155" s="229" t="s">
        <v>131</v>
      </c>
      <c r="AU155" s="229" t="s">
        <v>86</v>
      </c>
      <c r="AY155" s="17" t="s">
        <v>129</v>
      </c>
      <c r="BE155" s="230">
        <f>IF(N155="základní",J155,0)</f>
        <v>0</v>
      </c>
      <c r="BF155" s="230">
        <f>IF(N155="snížená",J155,0)</f>
        <v>0</v>
      </c>
      <c r="BG155" s="230">
        <f>IF(N155="zákl. přenesená",J155,0)</f>
        <v>0</v>
      </c>
      <c r="BH155" s="230">
        <f>IF(N155="sníž. přenesená",J155,0)</f>
        <v>0</v>
      </c>
      <c r="BI155" s="230">
        <f>IF(N155="nulová",J155,0)</f>
        <v>0</v>
      </c>
      <c r="BJ155" s="17" t="s">
        <v>84</v>
      </c>
      <c r="BK155" s="230">
        <f>ROUND(I155*H155,2)</f>
        <v>0</v>
      </c>
      <c r="BL155" s="17" t="s">
        <v>136</v>
      </c>
      <c r="BM155" s="229" t="s">
        <v>185</v>
      </c>
    </row>
    <row r="156" s="2" customFormat="1">
      <c r="A156" s="38"/>
      <c r="B156" s="39"/>
      <c r="C156" s="40"/>
      <c r="D156" s="231" t="s">
        <v>138</v>
      </c>
      <c r="E156" s="40"/>
      <c r="F156" s="232" t="s">
        <v>186</v>
      </c>
      <c r="G156" s="40"/>
      <c r="H156" s="40"/>
      <c r="I156" s="233"/>
      <c r="J156" s="40"/>
      <c r="K156" s="40"/>
      <c r="L156" s="44"/>
      <c r="M156" s="234"/>
      <c r="N156" s="235"/>
      <c r="O156" s="91"/>
      <c r="P156" s="91"/>
      <c r="Q156" s="91"/>
      <c r="R156" s="91"/>
      <c r="S156" s="91"/>
      <c r="T156" s="92"/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T156" s="17" t="s">
        <v>138</v>
      </c>
      <c r="AU156" s="17" t="s">
        <v>86</v>
      </c>
    </row>
    <row r="157" s="13" customFormat="1">
      <c r="A157" s="13"/>
      <c r="B157" s="236"/>
      <c r="C157" s="237"/>
      <c r="D157" s="231" t="s">
        <v>140</v>
      </c>
      <c r="E157" s="238" t="s">
        <v>1</v>
      </c>
      <c r="F157" s="239" t="s">
        <v>187</v>
      </c>
      <c r="G157" s="237"/>
      <c r="H157" s="238" t="s">
        <v>1</v>
      </c>
      <c r="I157" s="240"/>
      <c r="J157" s="237"/>
      <c r="K157" s="237"/>
      <c r="L157" s="241"/>
      <c r="M157" s="242"/>
      <c r="N157" s="243"/>
      <c r="O157" s="243"/>
      <c r="P157" s="243"/>
      <c r="Q157" s="243"/>
      <c r="R157" s="243"/>
      <c r="S157" s="243"/>
      <c r="T157" s="244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5" t="s">
        <v>140</v>
      </c>
      <c r="AU157" s="245" t="s">
        <v>86</v>
      </c>
      <c r="AV157" s="13" t="s">
        <v>84</v>
      </c>
      <c r="AW157" s="13" t="s">
        <v>32</v>
      </c>
      <c r="AX157" s="13" t="s">
        <v>76</v>
      </c>
      <c r="AY157" s="245" t="s">
        <v>129</v>
      </c>
    </row>
    <row r="158" s="13" customFormat="1">
      <c r="A158" s="13"/>
      <c r="B158" s="236"/>
      <c r="C158" s="237"/>
      <c r="D158" s="231" t="s">
        <v>140</v>
      </c>
      <c r="E158" s="238" t="s">
        <v>1</v>
      </c>
      <c r="F158" s="239" t="s">
        <v>188</v>
      </c>
      <c r="G158" s="237"/>
      <c r="H158" s="238" t="s">
        <v>1</v>
      </c>
      <c r="I158" s="240"/>
      <c r="J158" s="237"/>
      <c r="K158" s="237"/>
      <c r="L158" s="241"/>
      <c r="M158" s="242"/>
      <c r="N158" s="243"/>
      <c r="O158" s="243"/>
      <c r="P158" s="243"/>
      <c r="Q158" s="243"/>
      <c r="R158" s="243"/>
      <c r="S158" s="243"/>
      <c r="T158" s="244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5" t="s">
        <v>140</v>
      </c>
      <c r="AU158" s="245" t="s">
        <v>86</v>
      </c>
      <c r="AV158" s="13" t="s">
        <v>84</v>
      </c>
      <c r="AW158" s="13" t="s">
        <v>32</v>
      </c>
      <c r="AX158" s="13" t="s">
        <v>76</v>
      </c>
      <c r="AY158" s="245" t="s">
        <v>129</v>
      </c>
    </row>
    <row r="159" s="14" customFormat="1">
      <c r="A159" s="14"/>
      <c r="B159" s="246"/>
      <c r="C159" s="247"/>
      <c r="D159" s="231" t="s">
        <v>140</v>
      </c>
      <c r="E159" s="248" t="s">
        <v>1</v>
      </c>
      <c r="F159" s="249" t="s">
        <v>189</v>
      </c>
      <c r="G159" s="247"/>
      <c r="H159" s="250">
        <v>34.875</v>
      </c>
      <c r="I159" s="251"/>
      <c r="J159" s="247"/>
      <c r="K159" s="247"/>
      <c r="L159" s="252"/>
      <c r="M159" s="253"/>
      <c r="N159" s="254"/>
      <c r="O159" s="254"/>
      <c r="P159" s="254"/>
      <c r="Q159" s="254"/>
      <c r="R159" s="254"/>
      <c r="S159" s="254"/>
      <c r="T159" s="255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56" t="s">
        <v>140</v>
      </c>
      <c r="AU159" s="256" t="s">
        <v>86</v>
      </c>
      <c r="AV159" s="14" t="s">
        <v>86</v>
      </c>
      <c r="AW159" s="14" t="s">
        <v>32</v>
      </c>
      <c r="AX159" s="14" t="s">
        <v>84</v>
      </c>
      <c r="AY159" s="256" t="s">
        <v>129</v>
      </c>
    </row>
    <row r="160" s="2" customFormat="1" ht="24.15" customHeight="1">
      <c r="A160" s="38"/>
      <c r="B160" s="39"/>
      <c r="C160" s="218" t="s">
        <v>190</v>
      </c>
      <c r="D160" s="218" t="s">
        <v>131</v>
      </c>
      <c r="E160" s="219" t="s">
        <v>191</v>
      </c>
      <c r="F160" s="220" t="s">
        <v>192</v>
      </c>
      <c r="G160" s="221" t="s">
        <v>184</v>
      </c>
      <c r="H160" s="222">
        <v>68.340000000000003</v>
      </c>
      <c r="I160" s="223"/>
      <c r="J160" s="224">
        <f>ROUND(I160*H160,2)</f>
        <v>0</v>
      </c>
      <c r="K160" s="220" t="s">
        <v>135</v>
      </c>
      <c r="L160" s="44"/>
      <c r="M160" s="225" t="s">
        <v>1</v>
      </c>
      <c r="N160" s="226" t="s">
        <v>41</v>
      </c>
      <c r="O160" s="91"/>
      <c r="P160" s="227">
        <f>O160*H160</f>
        <v>0</v>
      </c>
      <c r="Q160" s="227">
        <v>0</v>
      </c>
      <c r="R160" s="227">
        <f>Q160*H160</f>
        <v>0</v>
      </c>
      <c r="S160" s="227">
        <v>0</v>
      </c>
      <c r="T160" s="228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29" t="s">
        <v>136</v>
      </c>
      <c r="AT160" s="229" t="s">
        <v>131</v>
      </c>
      <c r="AU160" s="229" t="s">
        <v>86</v>
      </c>
      <c r="AY160" s="17" t="s">
        <v>129</v>
      </c>
      <c r="BE160" s="230">
        <f>IF(N160="základní",J160,0)</f>
        <v>0</v>
      </c>
      <c r="BF160" s="230">
        <f>IF(N160="snížená",J160,0)</f>
        <v>0</v>
      </c>
      <c r="BG160" s="230">
        <f>IF(N160="zákl. přenesená",J160,0)</f>
        <v>0</v>
      </c>
      <c r="BH160" s="230">
        <f>IF(N160="sníž. přenesená",J160,0)</f>
        <v>0</v>
      </c>
      <c r="BI160" s="230">
        <f>IF(N160="nulová",J160,0)</f>
        <v>0</v>
      </c>
      <c r="BJ160" s="17" t="s">
        <v>84</v>
      </c>
      <c r="BK160" s="230">
        <f>ROUND(I160*H160,2)</f>
        <v>0</v>
      </c>
      <c r="BL160" s="17" t="s">
        <v>136</v>
      </c>
      <c r="BM160" s="229" t="s">
        <v>193</v>
      </c>
    </row>
    <row r="161" s="2" customFormat="1">
      <c r="A161" s="38"/>
      <c r="B161" s="39"/>
      <c r="C161" s="40"/>
      <c r="D161" s="231" t="s">
        <v>138</v>
      </c>
      <c r="E161" s="40"/>
      <c r="F161" s="232" t="s">
        <v>194</v>
      </c>
      <c r="G161" s="40"/>
      <c r="H161" s="40"/>
      <c r="I161" s="233"/>
      <c r="J161" s="40"/>
      <c r="K161" s="40"/>
      <c r="L161" s="44"/>
      <c r="M161" s="234"/>
      <c r="N161" s="235"/>
      <c r="O161" s="91"/>
      <c r="P161" s="91"/>
      <c r="Q161" s="91"/>
      <c r="R161" s="91"/>
      <c r="S161" s="91"/>
      <c r="T161" s="92"/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T161" s="17" t="s">
        <v>138</v>
      </c>
      <c r="AU161" s="17" t="s">
        <v>86</v>
      </c>
    </row>
    <row r="162" s="13" customFormat="1">
      <c r="A162" s="13"/>
      <c r="B162" s="236"/>
      <c r="C162" s="237"/>
      <c r="D162" s="231" t="s">
        <v>140</v>
      </c>
      <c r="E162" s="238" t="s">
        <v>1</v>
      </c>
      <c r="F162" s="239" t="s">
        <v>195</v>
      </c>
      <c r="G162" s="237"/>
      <c r="H162" s="238" t="s">
        <v>1</v>
      </c>
      <c r="I162" s="240"/>
      <c r="J162" s="237"/>
      <c r="K162" s="237"/>
      <c r="L162" s="241"/>
      <c r="M162" s="242"/>
      <c r="N162" s="243"/>
      <c r="O162" s="243"/>
      <c r="P162" s="243"/>
      <c r="Q162" s="243"/>
      <c r="R162" s="243"/>
      <c r="S162" s="243"/>
      <c r="T162" s="244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5" t="s">
        <v>140</v>
      </c>
      <c r="AU162" s="245" t="s">
        <v>86</v>
      </c>
      <c r="AV162" s="13" t="s">
        <v>84</v>
      </c>
      <c r="AW162" s="13" t="s">
        <v>32</v>
      </c>
      <c r="AX162" s="13" t="s">
        <v>76</v>
      </c>
      <c r="AY162" s="245" t="s">
        <v>129</v>
      </c>
    </row>
    <row r="163" s="14" customFormat="1">
      <c r="A163" s="14"/>
      <c r="B163" s="246"/>
      <c r="C163" s="247"/>
      <c r="D163" s="231" t="s">
        <v>140</v>
      </c>
      <c r="E163" s="248" t="s">
        <v>1</v>
      </c>
      <c r="F163" s="249" t="s">
        <v>196</v>
      </c>
      <c r="G163" s="247"/>
      <c r="H163" s="250">
        <v>35.700000000000003</v>
      </c>
      <c r="I163" s="251"/>
      <c r="J163" s="247"/>
      <c r="K163" s="247"/>
      <c r="L163" s="252"/>
      <c r="M163" s="253"/>
      <c r="N163" s="254"/>
      <c r="O163" s="254"/>
      <c r="P163" s="254"/>
      <c r="Q163" s="254"/>
      <c r="R163" s="254"/>
      <c r="S163" s="254"/>
      <c r="T163" s="255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56" t="s">
        <v>140</v>
      </c>
      <c r="AU163" s="256" t="s">
        <v>86</v>
      </c>
      <c r="AV163" s="14" t="s">
        <v>86</v>
      </c>
      <c r="AW163" s="14" t="s">
        <v>32</v>
      </c>
      <c r="AX163" s="14" t="s">
        <v>76</v>
      </c>
      <c r="AY163" s="256" t="s">
        <v>129</v>
      </c>
    </row>
    <row r="164" s="13" customFormat="1">
      <c r="A164" s="13"/>
      <c r="B164" s="236"/>
      <c r="C164" s="237"/>
      <c r="D164" s="231" t="s">
        <v>140</v>
      </c>
      <c r="E164" s="238" t="s">
        <v>1</v>
      </c>
      <c r="F164" s="239" t="s">
        <v>197</v>
      </c>
      <c r="G164" s="237"/>
      <c r="H164" s="238" t="s">
        <v>1</v>
      </c>
      <c r="I164" s="240"/>
      <c r="J164" s="237"/>
      <c r="K164" s="237"/>
      <c r="L164" s="241"/>
      <c r="M164" s="242"/>
      <c r="N164" s="243"/>
      <c r="O164" s="243"/>
      <c r="P164" s="243"/>
      <c r="Q164" s="243"/>
      <c r="R164" s="243"/>
      <c r="S164" s="243"/>
      <c r="T164" s="244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5" t="s">
        <v>140</v>
      </c>
      <c r="AU164" s="245" t="s">
        <v>86</v>
      </c>
      <c r="AV164" s="13" t="s">
        <v>84</v>
      </c>
      <c r="AW164" s="13" t="s">
        <v>32</v>
      </c>
      <c r="AX164" s="13" t="s">
        <v>76</v>
      </c>
      <c r="AY164" s="245" t="s">
        <v>129</v>
      </c>
    </row>
    <row r="165" s="14" customFormat="1">
      <c r="A165" s="14"/>
      <c r="B165" s="246"/>
      <c r="C165" s="247"/>
      <c r="D165" s="231" t="s">
        <v>140</v>
      </c>
      <c r="E165" s="248" t="s">
        <v>1</v>
      </c>
      <c r="F165" s="249" t="s">
        <v>198</v>
      </c>
      <c r="G165" s="247"/>
      <c r="H165" s="250">
        <v>32.640000000000001</v>
      </c>
      <c r="I165" s="251"/>
      <c r="J165" s="247"/>
      <c r="K165" s="247"/>
      <c r="L165" s="252"/>
      <c r="M165" s="253"/>
      <c r="N165" s="254"/>
      <c r="O165" s="254"/>
      <c r="P165" s="254"/>
      <c r="Q165" s="254"/>
      <c r="R165" s="254"/>
      <c r="S165" s="254"/>
      <c r="T165" s="255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56" t="s">
        <v>140</v>
      </c>
      <c r="AU165" s="256" t="s">
        <v>86</v>
      </c>
      <c r="AV165" s="14" t="s">
        <v>86</v>
      </c>
      <c r="AW165" s="14" t="s">
        <v>32</v>
      </c>
      <c r="AX165" s="14" t="s">
        <v>76</v>
      </c>
      <c r="AY165" s="256" t="s">
        <v>129</v>
      </c>
    </row>
    <row r="166" s="15" customFormat="1">
      <c r="A166" s="15"/>
      <c r="B166" s="257"/>
      <c r="C166" s="258"/>
      <c r="D166" s="231" t="s">
        <v>140</v>
      </c>
      <c r="E166" s="259" t="s">
        <v>1</v>
      </c>
      <c r="F166" s="260" t="s">
        <v>180</v>
      </c>
      <c r="G166" s="258"/>
      <c r="H166" s="261">
        <v>68.340000000000003</v>
      </c>
      <c r="I166" s="262"/>
      <c r="J166" s="258"/>
      <c r="K166" s="258"/>
      <c r="L166" s="263"/>
      <c r="M166" s="264"/>
      <c r="N166" s="265"/>
      <c r="O166" s="265"/>
      <c r="P166" s="265"/>
      <c r="Q166" s="265"/>
      <c r="R166" s="265"/>
      <c r="S166" s="265"/>
      <c r="T166" s="266"/>
      <c r="U166" s="15"/>
      <c r="V166" s="15"/>
      <c r="W166" s="15"/>
      <c r="X166" s="15"/>
      <c r="Y166" s="15"/>
      <c r="Z166" s="15"/>
      <c r="AA166" s="15"/>
      <c r="AB166" s="15"/>
      <c r="AC166" s="15"/>
      <c r="AD166" s="15"/>
      <c r="AE166" s="15"/>
      <c r="AT166" s="267" t="s">
        <v>140</v>
      </c>
      <c r="AU166" s="267" t="s">
        <v>86</v>
      </c>
      <c r="AV166" s="15" t="s">
        <v>136</v>
      </c>
      <c r="AW166" s="15" t="s">
        <v>32</v>
      </c>
      <c r="AX166" s="15" t="s">
        <v>84</v>
      </c>
      <c r="AY166" s="267" t="s">
        <v>129</v>
      </c>
    </row>
    <row r="167" s="2" customFormat="1" ht="24.15" customHeight="1">
      <c r="A167" s="38"/>
      <c r="B167" s="39"/>
      <c r="C167" s="218" t="s">
        <v>199</v>
      </c>
      <c r="D167" s="218" t="s">
        <v>131</v>
      </c>
      <c r="E167" s="219" t="s">
        <v>200</v>
      </c>
      <c r="F167" s="220" t="s">
        <v>201</v>
      </c>
      <c r="G167" s="221" t="s">
        <v>184</v>
      </c>
      <c r="H167" s="222">
        <v>103.215</v>
      </c>
      <c r="I167" s="223"/>
      <c r="J167" s="224">
        <f>ROUND(I167*H167,2)</f>
        <v>0</v>
      </c>
      <c r="K167" s="220" t="s">
        <v>135</v>
      </c>
      <c r="L167" s="44"/>
      <c r="M167" s="225" t="s">
        <v>1</v>
      </c>
      <c r="N167" s="226" t="s">
        <v>41</v>
      </c>
      <c r="O167" s="91"/>
      <c r="P167" s="227">
        <f>O167*H167</f>
        <v>0</v>
      </c>
      <c r="Q167" s="227">
        <v>0</v>
      </c>
      <c r="R167" s="227">
        <f>Q167*H167</f>
        <v>0</v>
      </c>
      <c r="S167" s="227">
        <v>0</v>
      </c>
      <c r="T167" s="228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29" t="s">
        <v>136</v>
      </c>
      <c r="AT167" s="229" t="s">
        <v>131</v>
      </c>
      <c r="AU167" s="229" t="s">
        <v>86</v>
      </c>
      <c r="AY167" s="17" t="s">
        <v>129</v>
      </c>
      <c r="BE167" s="230">
        <f>IF(N167="základní",J167,0)</f>
        <v>0</v>
      </c>
      <c r="BF167" s="230">
        <f>IF(N167="snížená",J167,0)</f>
        <v>0</v>
      </c>
      <c r="BG167" s="230">
        <f>IF(N167="zákl. přenesená",J167,0)</f>
        <v>0</v>
      </c>
      <c r="BH167" s="230">
        <f>IF(N167="sníž. přenesená",J167,0)</f>
        <v>0</v>
      </c>
      <c r="BI167" s="230">
        <f>IF(N167="nulová",J167,0)</f>
        <v>0</v>
      </c>
      <c r="BJ167" s="17" t="s">
        <v>84</v>
      </c>
      <c r="BK167" s="230">
        <f>ROUND(I167*H167,2)</f>
        <v>0</v>
      </c>
      <c r="BL167" s="17" t="s">
        <v>136</v>
      </c>
      <c r="BM167" s="229" t="s">
        <v>202</v>
      </c>
    </row>
    <row r="168" s="2" customFormat="1">
      <c r="A168" s="38"/>
      <c r="B168" s="39"/>
      <c r="C168" s="40"/>
      <c r="D168" s="231" t="s">
        <v>138</v>
      </c>
      <c r="E168" s="40"/>
      <c r="F168" s="232" t="s">
        <v>203</v>
      </c>
      <c r="G168" s="40"/>
      <c r="H168" s="40"/>
      <c r="I168" s="233"/>
      <c r="J168" s="40"/>
      <c r="K168" s="40"/>
      <c r="L168" s="44"/>
      <c r="M168" s="234"/>
      <c r="N168" s="235"/>
      <c r="O168" s="91"/>
      <c r="P168" s="91"/>
      <c r="Q168" s="91"/>
      <c r="R168" s="91"/>
      <c r="S168" s="91"/>
      <c r="T168" s="92"/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T168" s="17" t="s">
        <v>138</v>
      </c>
      <c r="AU168" s="17" t="s">
        <v>86</v>
      </c>
    </row>
    <row r="169" s="14" customFormat="1">
      <c r="A169" s="14"/>
      <c r="B169" s="246"/>
      <c r="C169" s="247"/>
      <c r="D169" s="231" t="s">
        <v>140</v>
      </c>
      <c r="E169" s="248" t="s">
        <v>1</v>
      </c>
      <c r="F169" s="249" t="s">
        <v>204</v>
      </c>
      <c r="G169" s="247"/>
      <c r="H169" s="250">
        <v>103.215</v>
      </c>
      <c r="I169" s="251"/>
      <c r="J169" s="247"/>
      <c r="K169" s="247"/>
      <c r="L169" s="252"/>
      <c r="M169" s="253"/>
      <c r="N169" s="254"/>
      <c r="O169" s="254"/>
      <c r="P169" s="254"/>
      <c r="Q169" s="254"/>
      <c r="R169" s="254"/>
      <c r="S169" s="254"/>
      <c r="T169" s="255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56" t="s">
        <v>140</v>
      </c>
      <c r="AU169" s="256" t="s">
        <v>86</v>
      </c>
      <c r="AV169" s="14" t="s">
        <v>86</v>
      </c>
      <c r="AW169" s="14" t="s">
        <v>32</v>
      </c>
      <c r="AX169" s="14" t="s">
        <v>84</v>
      </c>
      <c r="AY169" s="256" t="s">
        <v>129</v>
      </c>
    </row>
    <row r="170" s="2" customFormat="1" ht="24.15" customHeight="1">
      <c r="A170" s="38"/>
      <c r="B170" s="39"/>
      <c r="C170" s="218" t="s">
        <v>205</v>
      </c>
      <c r="D170" s="218" t="s">
        <v>131</v>
      </c>
      <c r="E170" s="219" t="s">
        <v>206</v>
      </c>
      <c r="F170" s="220" t="s">
        <v>207</v>
      </c>
      <c r="G170" s="221" t="s">
        <v>208</v>
      </c>
      <c r="H170" s="222">
        <v>172.37000000000001</v>
      </c>
      <c r="I170" s="223"/>
      <c r="J170" s="224">
        <f>ROUND(I170*H170,2)</f>
        <v>0</v>
      </c>
      <c r="K170" s="220" t="s">
        <v>135</v>
      </c>
      <c r="L170" s="44"/>
      <c r="M170" s="225" t="s">
        <v>1</v>
      </c>
      <c r="N170" s="226" t="s">
        <v>41</v>
      </c>
      <c r="O170" s="91"/>
      <c r="P170" s="227">
        <f>O170*H170</f>
        <v>0</v>
      </c>
      <c r="Q170" s="227">
        <v>0</v>
      </c>
      <c r="R170" s="227">
        <f>Q170*H170</f>
        <v>0</v>
      </c>
      <c r="S170" s="227">
        <v>0</v>
      </c>
      <c r="T170" s="228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229" t="s">
        <v>136</v>
      </c>
      <c r="AT170" s="229" t="s">
        <v>131</v>
      </c>
      <c r="AU170" s="229" t="s">
        <v>86</v>
      </c>
      <c r="AY170" s="17" t="s">
        <v>129</v>
      </c>
      <c r="BE170" s="230">
        <f>IF(N170="základní",J170,0)</f>
        <v>0</v>
      </c>
      <c r="BF170" s="230">
        <f>IF(N170="snížená",J170,0)</f>
        <v>0</v>
      </c>
      <c r="BG170" s="230">
        <f>IF(N170="zákl. přenesená",J170,0)</f>
        <v>0</v>
      </c>
      <c r="BH170" s="230">
        <f>IF(N170="sníž. přenesená",J170,0)</f>
        <v>0</v>
      </c>
      <c r="BI170" s="230">
        <f>IF(N170="nulová",J170,0)</f>
        <v>0</v>
      </c>
      <c r="BJ170" s="17" t="s">
        <v>84</v>
      </c>
      <c r="BK170" s="230">
        <f>ROUND(I170*H170,2)</f>
        <v>0</v>
      </c>
      <c r="BL170" s="17" t="s">
        <v>136</v>
      </c>
      <c r="BM170" s="229" t="s">
        <v>209</v>
      </c>
    </row>
    <row r="171" s="2" customFormat="1">
      <c r="A171" s="38"/>
      <c r="B171" s="39"/>
      <c r="C171" s="40"/>
      <c r="D171" s="231" t="s">
        <v>138</v>
      </c>
      <c r="E171" s="40"/>
      <c r="F171" s="232" t="s">
        <v>210</v>
      </c>
      <c r="G171" s="40"/>
      <c r="H171" s="40"/>
      <c r="I171" s="233"/>
      <c r="J171" s="40"/>
      <c r="K171" s="40"/>
      <c r="L171" s="44"/>
      <c r="M171" s="234"/>
      <c r="N171" s="235"/>
      <c r="O171" s="91"/>
      <c r="P171" s="91"/>
      <c r="Q171" s="91"/>
      <c r="R171" s="91"/>
      <c r="S171" s="91"/>
      <c r="T171" s="92"/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T171" s="17" t="s">
        <v>138</v>
      </c>
      <c r="AU171" s="17" t="s">
        <v>86</v>
      </c>
    </row>
    <row r="172" s="14" customFormat="1">
      <c r="A172" s="14"/>
      <c r="B172" s="246"/>
      <c r="C172" s="247"/>
      <c r="D172" s="231" t="s">
        <v>140</v>
      </c>
      <c r="E172" s="248" t="s">
        <v>1</v>
      </c>
      <c r="F172" s="249" t="s">
        <v>211</v>
      </c>
      <c r="G172" s="247"/>
      <c r="H172" s="250">
        <v>172.37000000000001</v>
      </c>
      <c r="I172" s="251"/>
      <c r="J172" s="247"/>
      <c r="K172" s="247"/>
      <c r="L172" s="252"/>
      <c r="M172" s="253"/>
      <c r="N172" s="254"/>
      <c r="O172" s="254"/>
      <c r="P172" s="254"/>
      <c r="Q172" s="254"/>
      <c r="R172" s="254"/>
      <c r="S172" s="254"/>
      <c r="T172" s="255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56" t="s">
        <v>140</v>
      </c>
      <c r="AU172" s="256" t="s">
        <v>86</v>
      </c>
      <c r="AV172" s="14" t="s">
        <v>86</v>
      </c>
      <c r="AW172" s="14" t="s">
        <v>32</v>
      </c>
      <c r="AX172" s="14" t="s">
        <v>84</v>
      </c>
      <c r="AY172" s="256" t="s">
        <v>129</v>
      </c>
    </row>
    <row r="173" s="2" customFormat="1" ht="14.4" customHeight="1">
      <c r="A173" s="38"/>
      <c r="B173" s="39"/>
      <c r="C173" s="218" t="s">
        <v>212</v>
      </c>
      <c r="D173" s="218" t="s">
        <v>131</v>
      </c>
      <c r="E173" s="219" t="s">
        <v>213</v>
      </c>
      <c r="F173" s="220" t="s">
        <v>214</v>
      </c>
      <c r="G173" s="221" t="s">
        <v>184</v>
      </c>
      <c r="H173" s="222">
        <v>103.215</v>
      </c>
      <c r="I173" s="223"/>
      <c r="J173" s="224">
        <f>ROUND(I173*H173,2)</f>
        <v>0</v>
      </c>
      <c r="K173" s="220" t="s">
        <v>135</v>
      </c>
      <c r="L173" s="44"/>
      <c r="M173" s="225" t="s">
        <v>1</v>
      </c>
      <c r="N173" s="226" t="s">
        <v>41</v>
      </c>
      <c r="O173" s="91"/>
      <c r="P173" s="227">
        <f>O173*H173</f>
        <v>0</v>
      </c>
      <c r="Q173" s="227">
        <v>0</v>
      </c>
      <c r="R173" s="227">
        <f>Q173*H173</f>
        <v>0</v>
      </c>
      <c r="S173" s="227">
        <v>0</v>
      </c>
      <c r="T173" s="228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29" t="s">
        <v>136</v>
      </c>
      <c r="AT173" s="229" t="s">
        <v>131</v>
      </c>
      <c r="AU173" s="229" t="s">
        <v>86</v>
      </c>
      <c r="AY173" s="17" t="s">
        <v>129</v>
      </c>
      <c r="BE173" s="230">
        <f>IF(N173="základní",J173,0)</f>
        <v>0</v>
      </c>
      <c r="BF173" s="230">
        <f>IF(N173="snížená",J173,0)</f>
        <v>0</v>
      </c>
      <c r="BG173" s="230">
        <f>IF(N173="zákl. přenesená",J173,0)</f>
        <v>0</v>
      </c>
      <c r="BH173" s="230">
        <f>IF(N173="sníž. přenesená",J173,0)</f>
        <v>0</v>
      </c>
      <c r="BI173" s="230">
        <f>IF(N173="nulová",J173,0)</f>
        <v>0</v>
      </c>
      <c r="BJ173" s="17" t="s">
        <v>84</v>
      </c>
      <c r="BK173" s="230">
        <f>ROUND(I173*H173,2)</f>
        <v>0</v>
      </c>
      <c r="BL173" s="17" t="s">
        <v>136</v>
      </c>
      <c r="BM173" s="229" t="s">
        <v>215</v>
      </c>
    </row>
    <row r="174" s="2" customFormat="1">
      <c r="A174" s="38"/>
      <c r="B174" s="39"/>
      <c r="C174" s="40"/>
      <c r="D174" s="231" t="s">
        <v>138</v>
      </c>
      <c r="E174" s="40"/>
      <c r="F174" s="232" t="s">
        <v>216</v>
      </c>
      <c r="G174" s="40"/>
      <c r="H174" s="40"/>
      <c r="I174" s="233"/>
      <c r="J174" s="40"/>
      <c r="K174" s="40"/>
      <c r="L174" s="44"/>
      <c r="M174" s="234"/>
      <c r="N174" s="235"/>
      <c r="O174" s="91"/>
      <c r="P174" s="91"/>
      <c r="Q174" s="91"/>
      <c r="R174" s="91"/>
      <c r="S174" s="91"/>
      <c r="T174" s="92"/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T174" s="17" t="s">
        <v>138</v>
      </c>
      <c r="AU174" s="17" t="s">
        <v>86</v>
      </c>
    </row>
    <row r="175" s="14" customFormat="1">
      <c r="A175" s="14"/>
      <c r="B175" s="246"/>
      <c r="C175" s="247"/>
      <c r="D175" s="231" t="s">
        <v>140</v>
      </c>
      <c r="E175" s="248" t="s">
        <v>1</v>
      </c>
      <c r="F175" s="249" t="s">
        <v>217</v>
      </c>
      <c r="G175" s="247"/>
      <c r="H175" s="250">
        <v>103.215</v>
      </c>
      <c r="I175" s="251"/>
      <c r="J175" s="247"/>
      <c r="K175" s="247"/>
      <c r="L175" s="252"/>
      <c r="M175" s="253"/>
      <c r="N175" s="254"/>
      <c r="O175" s="254"/>
      <c r="P175" s="254"/>
      <c r="Q175" s="254"/>
      <c r="R175" s="254"/>
      <c r="S175" s="254"/>
      <c r="T175" s="255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56" t="s">
        <v>140</v>
      </c>
      <c r="AU175" s="256" t="s">
        <v>86</v>
      </c>
      <c r="AV175" s="14" t="s">
        <v>86</v>
      </c>
      <c r="AW175" s="14" t="s">
        <v>32</v>
      </c>
      <c r="AX175" s="14" t="s">
        <v>84</v>
      </c>
      <c r="AY175" s="256" t="s">
        <v>129</v>
      </c>
    </row>
    <row r="176" s="2" customFormat="1" ht="24.15" customHeight="1">
      <c r="A176" s="38"/>
      <c r="B176" s="39"/>
      <c r="C176" s="218" t="s">
        <v>218</v>
      </c>
      <c r="D176" s="218" t="s">
        <v>131</v>
      </c>
      <c r="E176" s="219" t="s">
        <v>219</v>
      </c>
      <c r="F176" s="220" t="s">
        <v>220</v>
      </c>
      <c r="G176" s="221" t="s">
        <v>184</v>
      </c>
      <c r="H176" s="222">
        <v>24.989999999999998</v>
      </c>
      <c r="I176" s="223"/>
      <c r="J176" s="224">
        <f>ROUND(I176*H176,2)</f>
        <v>0</v>
      </c>
      <c r="K176" s="220" t="s">
        <v>135</v>
      </c>
      <c r="L176" s="44"/>
      <c r="M176" s="225" t="s">
        <v>1</v>
      </c>
      <c r="N176" s="226" t="s">
        <v>41</v>
      </c>
      <c r="O176" s="91"/>
      <c r="P176" s="227">
        <f>O176*H176</f>
        <v>0</v>
      </c>
      <c r="Q176" s="227">
        <v>0</v>
      </c>
      <c r="R176" s="227">
        <f>Q176*H176</f>
        <v>0</v>
      </c>
      <c r="S176" s="227">
        <v>0</v>
      </c>
      <c r="T176" s="228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229" t="s">
        <v>136</v>
      </c>
      <c r="AT176" s="229" t="s">
        <v>131</v>
      </c>
      <c r="AU176" s="229" t="s">
        <v>86</v>
      </c>
      <c r="AY176" s="17" t="s">
        <v>129</v>
      </c>
      <c r="BE176" s="230">
        <f>IF(N176="základní",J176,0)</f>
        <v>0</v>
      </c>
      <c r="BF176" s="230">
        <f>IF(N176="snížená",J176,0)</f>
        <v>0</v>
      </c>
      <c r="BG176" s="230">
        <f>IF(N176="zákl. přenesená",J176,0)</f>
        <v>0</v>
      </c>
      <c r="BH176" s="230">
        <f>IF(N176="sníž. přenesená",J176,0)</f>
        <v>0</v>
      </c>
      <c r="BI176" s="230">
        <f>IF(N176="nulová",J176,0)</f>
        <v>0</v>
      </c>
      <c r="BJ176" s="17" t="s">
        <v>84</v>
      </c>
      <c r="BK176" s="230">
        <f>ROUND(I176*H176,2)</f>
        <v>0</v>
      </c>
      <c r="BL176" s="17" t="s">
        <v>136</v>
      </c>
      <c r="BM176" s="229" t="s">
        <v>221</v>
      </c>
    </row>
    <row r="177" s="2" customFormat="1">
      <c r="A177" s="38"/>
      <c r="B177" s="39"/>
      <c r="C177" s="40"/>
      <c r="D177" s="231" t="s">
        <v>138</v>
      </c>
      <c r="E177" s="40"/>
      <c r="F177" s="232" t="s">
        <v>222</v>
      </c>
      <c r="G177" s="40"/>
      <c r="H177" s="40"/>
      <c r="I177" s="233"/>
      <c r="J177" s="40"/>
      <c r="K177" s="40"/>
      <c r="L177" s="44"/>
      <c r="M177" s="234"/>
      <c r="N177" s="235"/>
      <c r="O177" s="91"/>
      <c r="P177" s="91"/>
      <c r="Q177" s="91"/>
      <c r="R177" s="91"/>
      <c r="S177" s="91"/>
      <c r="T177" s="92"/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T177" s="17" t="s">
        <v>138</v>
      </c>
      <c r="AU177" s="17" t="s">
        <v>86</v>
      </c>
    </row>
    <row r="178" s="13" customFormat="1">
      <c r="A178" s="13"/>
      <c r="B178" s="236"/>
      <c r="C178" s="237"/>
      <c r="D178" s="231" t="s">
        <v>140</v>
      </c>
      <c r="E178" s="238" t="s">
        <v>1</v>
      </c>
      <c r="F178" s="239" t="s">
        <v>223</v>
      </c>
      <c r="G178" s="237"/>
      <c r="H178" s="238" t="s">
        <v>1</v>
      </c>
      <c r="I178" s="240"/>
      <c r="J178" s="237"/>
      <c r="K178" s="237"/>
      <c r="L178" s="241"/>
      <c r="M178" s="242"/>
      <c r="N178" s="243"/>
      <c r="O178" s="243"/>
      <c r="P178" s="243"/>
      <c r="Q178" s="243"/>
      <c r="R178" s="243"/>
      <c r="S178" s="243"/>
      <c r="T178" s="244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45" t="s">
        <v>140</v>
      </c>
      <c r="AU178" s="245" t="s">
        <v>86</v>
      </c>
      <c r="AV178" s="13" t="s">
        <v>84</v>
      </c>
      <c r="AW178" s="13" t="s">
        <v>32</v>
      </c>
      <c r="AX178" s="13" t="s">
        <v>76</v>
      </c>
      <c r="AY178" s="245" t="s">
        <v>129</v>
      </c>
    </row>
    <row r="179" s="14" customFormat="1">
      <c r="A179" s="14"/>
      <c r="B179" s="246"/>
      <c r="C179" s="247"/>
      <c r="D179" s="231" t="s">
        <v>140</v>
      </c>
      <c r="E179" s="248" t="s">
        <v>1</v>
      </c>
      <c r="F179" s="249" t="s">
        <v>224</v>
      </c>
      <c r="G179" s="247"/>
      <c r="H179" s="250">
        <v>24.989999999999998</v>
      </c>
      <c r="I179" s="251"/>
      <c r="J179" s="247"/>
      <c r="K179" s="247"/>
      <c r="L179" s="252"/>
      <c r="M179" s="253"/>
      <c r="N179" s="254"/>
      <c r="O179" s="254"/>
      <c r="P179" s="254"/>
      <c r="Q179" s="254"/>
      <c r="R179" s="254"/>
      <c r="S179" s="254"/>
      <c r="T179" s="255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56" t="s">
        <v>140</v>
      </c>
      <c r="AU179" s="256" t="s">
        <v>86</v>
      </c>
      <c r="AV179" s="14" t="s">
        <v>86</v>
      </c>
      <c r="AW179" s="14" t="s">
        <v>32</v>
      </c>
      <c r="AX179" s="14" t="s">
        <v>84</v>
      </c>
      <c r="AY179" s="256" t="s">
        <v>129</v>
      </c>
    </row>
    <row r="180" s="2" customFormat="1" ht="14.4" customHeight="1">
      <c r="A180" s="38"/>
      <c r="B180" s="39"/>
      <c r="C180" s="268" t="s">
        <v>225</v>
      </c>
      <c r="D180" s="268" t="s">
        <v>226</v>
      </c>
      <c r="E180" s="269" t="s">
        <v>227</v>
      </c>
      <c r="F180" s="270" t="s">
        <v>228</v>
      </c>
      <c r="G180" s="271" t="s">
        <v>208</v>
      </c>
      <c r="H180" s="272">
        <v>24.989999999999998</v>
      </c>
      <c r="I180" s="273"/>
      <c r="J180" s="274">
        <f>ROUND(I180*H180,2)</f>
        <v>0</v>
      </c>
      <c r="K180" s="270" t="s">
        <v>135</v>
      </c>
      <c r="L180" s="275"/>
      <c r="M180" s="276" t="s">
        <v>1</v>
      </c>
      <c r="N180" s="277" t="s">
        <v>41</v>
      </c>
      <c r="O180" s="91"/>
      <c r="P180" s="227">
        <f>O180*H180</f>
        <v>0</v>
      </c>
      <c r="Q180" s="227">
        <v>1</v>
      </c>
      <c r="R180" s="227">
        <f>Q180*H180</f>
        <v>24.989999999999998</v>
      </c>
      <c r="S180" s="227">
        <v>0</v>
      </c>
      <c r="T180" s="228">
        <f>S180*H180</f>
        <v>0</v>
      </c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R180" s="229" t="s">
        <v>181</v>
      </c>
      <c r="AT180" s="229" t="s">
        <v>226</v>
      </c>
      <c r="AU180" s="229" t="s">
        <v>86</v>
      </c>
      <c r="AY180" s="17" t="s">
        <v>129</v>
      </c>
      <c r="BE180" s="230">
        <f>IF(N180="základní",J180,0)</f>
        <v>0</v>
      </c>
      <c r="BF180" s="230">
        <f>IF(N180="snížená",J180,0)</f>
        <v>0</v>
      </c>
      <c r="BG180" s="230">
        <f>IF(N180="zákl. přenesená",J180,0)</f>
        <v>0</v>
      </c>
      <c r="BH180" s="230">
        <f>IF(N180="sníž. přenesená",J180,0)</f>
        <v>0</v>
      </c>
      <c r="BI180" s="230">
        <f>IF(N180="nulová",J180,0)</f>
        <v>0</v>
      </c>
      <c r="BJ180" s="17" t="s">
        <v>84</v>
      </c>
      <c r="BK180" s="230">
        <f>ROUND(I180*H180,2)</f>
        <v>0</v>
      </c>
      <c r="BL180" s="17" t="s">
        <v>136</v>
      </c>
      <c r="BM180" s="229" t="s">
        <v>229</v>
      </c>
    </row>
    <row r="181" s="2" customFormat="1">
      <c r="A181" s="38"/>
      <c r="B181" s="39"/>
      <c r="C181" s="40"/>
      <c r="D181" s="231" t="s">
        <v>138</v>
      </c>
      <c r="E181" s="40"/>
      <c r="F181" s="232" t="s">
        <v>228</v>
      </c>
      <c r="G181" s="40"/>
      <c r="H181" s="40"/>
      <c r="I181" s="233"/>
      <c r="J181" s="40"/>
      <c r="K181" s="40"/>
      <c r="L181" s="44"/>
      <c r="M181" s="234"/>
      <c r="N181" s="235"/>
      <c r="O181" s="91"/>
      <c r="P181" s="91"/>
      <c r="Q181" s="91"/>
      <c r="R181" s="91"/>
      <c r="S181" s="91"/>
      <c r="T181" s="92"/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T181" s="17" t="s">
        <v>138</v>
      </c>
      <c r="AU181" s="17" t="s">
        <v>86</v>
      </c>
    </row>
    <row r="182" s="14" customFormat="1">
      <c r="A182" s="14"/>
      <c r="B182" s="246"/>
      <c r="C182" s="247"/>
      <c r="D182" s="231" t="s">
        <v>140</v>
      </c>
      <c r="E182" s="247"/>
      <c r="F182" s="249" t="s">
        <v>230</v>
      </c>
      <c r="G182" s="247"/>
      <c r="H182" s="250">
        <v>24.989999999999998</v>
      </c>
      <c r="I182" s="251"/>
      <c r="J182" s="247"/>
      <c r="K182" s="247"/>
      <c r="L182" s="252"/>
      <c r="M182" s="253"/>
      <c r="N182" s="254"/>
      <c r="O182" s="254"/>
      <c r="P182" s="254"/>
      <c r="Q182" s="254"/>
      <c r="R182" s="254"/>
      <c r="S182" s="254"/>
      <c r="T182" s="255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56" t="s">
        <v>140</v>
      </c>
      <c r="AU182" s="256" t="s">
        <v>86</v>
      </c>
      <c r="AV182" s="14" t="s">
        <v>86</v>
      </c>
      <c r="AW182" s="14" t="s">
        <v>4</v>
      </c>
      <c r="AX182" s="14" t="s">
        <v>84</v>
      </c>
      <c r="AY182" s="256" t="s">
        <v>129</v>
      </c>
    </row>
    <row r="183" s="2" customFormat="1" ht="24.15" customHeight="1">
      <c r="A183" s="38"/>
      <c r="B183" s="39"/>
      <c r="C183" s="218" t="s">
        <v>8</v>
      </c>
      <c r="D183" s="218" t="s">
        <v>131</v>
      </c>
      <c r="E183" s="219" t="s">
        <v>231</v>
      </c>
      <c r="F183" s="220" t="s">
        <v>232</v>
      </c>
      <c r="G183" s="221" t="s">
        <v>184</v>
      </c>
      <c r="H183" s="222">
        <v>10.710000000000001</v>
      </c>
      <c r="I183" s="223"/>
      <c r="J183" s="224">
        <f>ROUND(I183*H183,2)</f>
        <v>0</v>
      </c>
      <c r="K183" s="220" t="s">
        <v>135</v>
      </c>
      <c r="L183" s="44"/>
      <c r="M183" s="225" t="s">
        <v>1</v>
      </c>
      <c r="N183" s="226" t="s">
        <v>41</v>
      </c>
      <c r="O183" s="91"/>
      <c r="P183" s="227">
        <f>O183*H183</f>
        <v>0</v>
      </c>
      <c r="Q183" s="227">
        <v>0</v>
      </c>
      <c r="R183" s="227">
        <f>Q183*H183</f>
        <v>0</v>
      </c>
      <c r="S183" s="227">
        <v>0</v>
      </c>
      <c r="T183" s="228">
        <f>S183*H183</f>
        <v>0</v>
      </c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R183" s="229" t="s">
        <v>136</v>
      </c>
      <c r="AT183" s="229" t="s">
        <v>131</v>
      </c>
      <c r="AU183" s="229" t="s">
        <v>86</v>
      </c>
      <c r="AY183" s="17" t="s">
        <v>129</v>
      </c>
      <c r="BE183" s="230">
        <f>IF(N183="základní",J183,0)</f>
        <v>0</v>
      </c>
      <c r="BF183" s="230">
        <f>IF(N183="snížená",J183,0)</f>
        <v>0</v>
      </c>
      <c r="BG183" s="230">
        <f>IF(N183="zákl. přenesená",J183,0)</f>
        <v>0</v>
      </c>
      <c r="BH183" s="230">
        <f>IF(N183="sníž. přenesená",J183,0)</f>
        <v>0</v>
      </c>
      <c r="BI183" s="230">
        <f>IF(N183="nulová",J183,0)</f>
        <v>0</v>
      </c>
      <c r="BJ183" s="17" t="s">
        <v>84</v>
      </c>
      <c r="BK183" s="230">
        <f>ROUND(I183*H183,2)</f>
        <v>0</v>
      </c>
      <c r="BL183" s="17" t="s">
        <v>136</v>
      </c>
      <c r="BM183" s="229" t="s">
        <v>233</v>
      </c>
    </row>
    <row r="184" s="2" customFormat="1">
      <c r="A184" s="38"/>
      <c r="B184" s="39"/>
      <c r="C184" s="40"/>
      <c r="D184" s="231" t="s">
        <v>138</v>
      </c>
      <c r="E184" s="40"/>
      <c r="F184" s="232" t="s">
        <v>234</v>
      </c>
      <c r="G184" s="40"/>
      <c r="H184" s="40"/>
      <c r="I184" s="233"/>
      <c r="J184" s="40"/>
      <c r="K184" s="40"/>
      <c r="L184" s="44"/>
      <c r="M184" s="234"/>
      <c r="N184" s="235"/>
      <c r="O184" s="91"/>
      <c r="P184" s="91"/>
      <c r="Q184" s="91"/>
      <c r="R184" s="91"/>
      <c r="S184" s="91"/>
      <c r="T184" s="92"/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T184" s="17" t="s">
        <v>138</v>
      </c>
      <c r="AU184" s="17" t="s">
        <v>86</v>
      </c>
    </row>
    <row r="185" s="13" customFormat="1">
      <c r="A185" s="13"/>
      <c r="B185" s="236"/>
      <c r="C185" s="237"/>
      <c r="D185" s="231" t="s">
        <v>140</v>
      </c>
      <c r="E185" s="238" t="s">
        <v>1</v>
      </c>
      <c r="F185" s="239" t="s">
        <v>223</v>
      </c>
      <c r="G185" s="237"/>
      <c r="H185" s="238" t="s">
        <v>1</v>
      </c>
      <c r="I185" s="240"/>
      <c r="J185" s="237"/>
      <c r="K185" s="237"/>
      <c r="L185" s="241"/>
      <c r="M185" s="242"/>
      <c r="N185" s="243"/>
      <c r="O185" s="243"/>
      <c r="P185" s="243"/>
      <c r="Q185" s="243"/>
      <c r="R185" s="243"/>
      <c r="S185" s="243"/>
      <c r="T185" s="244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45" t="s">
        <v>140</v>
      </c>
      <c r="AU185" s="245" t="s">
        <v>86</v>
      </c>
      <c r="AV185" s="13" t="s">
        <v>84</v>
      </c>
      <c r="AW185" s="13" t="s">
        <v>32</v>
      </c>
      <c r="AX185" s="13" t="s">
        <v>76</v>
      </c>
      <c r="AY185" s="245" t="s">
        <v>129</v>
      </c>
    </row>
    <row r="186" s="14" customFormat="1">
      <c r="A186" s="14"/>
      <c r="B186" s="246"/>
      <c r="C186" s="247"/>
      <c r="D186" s="231" t="s">
        <v>140</v>
      </c>
      <c r="E186" s="248" t="s">
        <v>1</v>
      </c>
      <c r="F186" s="249" t="s">
        <v>235</v>
      </c>
      <c r="G186" s="247"/>
      <c r="H186" s="250">
        <v>10.710000000000001</v>
      </c>
      <c r="I186" s="251"/>
      <c r="J186" s="247"/>
      <c r="K186" s="247"/>
      <c r="L186" s="252"/>
      <c r="M186" s="253"/>
      <c r="N186" s="254"/>
      <c r="O186" s="254"/>
      <c r="P186" s="254"/>
      <c r="Q186" s="254"/>
      <c r="R186" s="254"/>
      <c r="S186" s="254"/>
      <c r="T186" s="255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56" t="s">
        <v>140</v>
      </c>
      <c r="AU186" s="256" t="s">
        <v>86</v>
      </c>
      <c r="AV186" s="14" t="s">
        <v>86</v>
      </c>
      <c r="AW186" s="14" t="s">
        <v>32</v>
      </c>
      <c r="AX186" s="14" t="s">
        <v>84</v>
      </c>
      <c r="AY186" s="256" t="s">
        <v>129</v>
      </c>
    </row>
    <row r="187" s="2" customFormat="1" ht="14.4" customHeight="1">
      <c r="A187" s="38"/>
      <c r="B187" s="39"/>
      <c r="C187" s="268" t="s">
        <v>236</v>
      </c>
      <c r="D187" s="268" t="s">
        <v>226</v>
      </c>
      <c r="E187" s="269" t="s">
        <v>237</v>
      </c>
      <c r="F187" s="270" t="s">
        <v>238</v>
      </c>
      <c r="G187" s="271" t="s">
        <v>208</v>
      </c>
      <c r="H187" s="272">
        <v>32.130000000000003</v>
      </c>
      <c r="I187" s="273"/>
      <c r="J187" s="274">
        <f>ROUND(I187*H187,2)</f>
        <v>0</v>
      </c>
      <c r="K187" s="270" t="s">
        <v>135</v>
      </c>
      <c r="L187" s="275"/>
      <c r="M187" s="276" t="s">
        <v>1</v>
      </c>
      <c r="N187" s="277" t="s">
        <v>41</v>
      </c>
      <c r="O187" s="91"/>
      <c r="P187" s="227">
        <f>O187*H187</f>
        <v>0</v>
      </c>
      <c r="Q187" s="227">
        <v>1</v>
      </c>
      <c r="R187" s="227">
        <f>Q187*H187</f>
        <v>32.130000000000003</v>
      </c>
      <c r="S187" s="227">
        <v>0</v>
      </c>
      <c r="T187" s="228">
        <f>S187*H187</f>
        <v>0</v>
      </c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R187" s="229" t="s">
        <v>181</v>
      </c>
      <c r="AT187" s="229" t="s">
        <v>226</v>
      </c>
      <c r="AU187" s="229" t="s">
        <v>86</v>
      </c>
      <c r="AY187" s="17" t="s">
        <v>129</v>
      </c>
      <c r="BE187" s="230">
        <f>IF(N187="základní",J187,0)</f>
        <v>0</v>
      </c>
      <c r="BF187" s="230">
        <f>IF(N187="snížená",J187,0)</f>
        <v>0</v>
      </c>
      <c r="BG187" s="230">
        <f>IF(N187="zákl. přenesená",J187,0)</f>
        <v>0</v>
      </c>
      <c r="BH187" s="230">
        <f>IF(N187="sníž. přenesená",J187,0)</f>
        <v>0</v>
      </c>
      <c r="BI187" s="230">
        <f>IF(N187="nulová",J187,0)</f>
        <v>0</v>
      </c>
      <c r="BJ187" s="17" t="s">
        <v>84</v>
      </c>
      <c r="BK187" s="230">
        <f>ROUND(I187*H187,2)</f>
        <v>0</v>
      </c>
      <c r="BL187" s="17" t="s">
        <v>136</v>
      </c>
      <c r="BM187" s="229" t="s">
        <v>239</v>
      </c>
    </row>
    <row r="188" s="2" customFormat="1">
      <c r="A188" s="38"/>
      <c r="B188" s="39"/>
      <c r="C188" s="40"/>
      <c r="D188" s="231" t="s">
        <v>138</v>
      </c>
      <c r="E188" s="40"/>
      <c r="F188" s="232" t="s">
        <v>238</v>
      </c>
      <c r="G188" s="40"/>
      <c r="H188" s="40"/>
      <c r="I188" s="233"/>
      <c r="J188" s="40"/>
      <c r="K188" s="40"/>
      <c r="L188" s="44"/>
      <c r="M188" s="234"/>
      <c r="N188" s="235"/>
      <c r="O188" s="91"/>
      <c r="P188" s="91"/>
      <c r="Q188" s="91"/>
      <c r="R188" s="91"/>
      <c r="S188" s="91"/>
      <c r="T188" s="92"/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T188" s="17" t="s">
        <v>138</v>
      </c>
      <c r="AU188" s="17" t="s">
        <v>86</v>
      </c>
    </row>
    <row r="189" s="14" customFormat="1">
      <c r="A189" s="14"/>
      <c r="B189" s="246"/>
      <c r="C189" s="247"/>
      <c r="D189" s="231" t="s">
        <v>140</v>
      </c>
      <c r="E189" s="247"/>
      <c r="F189" s="249" t="s">
        <v>240</v>
      </c>
      <c r="G189" s="247"/>
      <c r="H189" s="250">
        <v>32.130000000000003</v>
      </c>
      <c r="I189" s="251"/>
      <c r="J189" s="247"/>
      <c r="K189" s="247"/>
      <c r="L189" s="252"/>
      <c r="M189" s="253"/>
      <c r="N189" s="254"/>
      <c r="O189" s="254"/>
      <c r="P189" s="254"/>
      <c r="Q189" s="254"/>
      <c r="R189" s="254"/>
      <c r="S189" s="254"/>
      <c r="T189" s="255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56" t="s">
        <v>140</v>
      </c>
      <c r="AU189" s="256" t="s">
        <v>86</v>
      </c>
      <c r="AV189" s="14" t="s">
        <v>86</v>
      </c>
      <c r="AW189" s="14" t="s">
        <v>4</v>
      </c>
      <c r="AX189" s="14" t="s">
        <v>84</v>
      </c>
      <c r="AY189" s="256" t="s">
        <v>129</v>
      </c>
    </row>
    <row r="190" s="2" customFormat="1" ht="24.15" customHeight="1">
      <c r="A190" s="38"/>
      <c r="B190" s="39"/>
      <c r="C190" s="218" t="s">
        <v>241</v>
      </c>
      <c r="D190" s="218" t="s">
        <v>131</v>
      </c>
      <c r="E190" s="219" t="s">
        <v>242</v>
      </c>
      <c r="F190" s="220" t="s">
        <v>243</v>
      </c>
      <c r="G190" s="221" t="s">
        <v>134</v>
      </c>
      <c r="H190" s="222">
        <v>396</v>
      </c>
      <c r="I190" s="223"/>
      <c r="J190" s="224">
        <f>ROUND(I190*H190,2)</f>
        <v>0</v>
      </c>
      <c r="K190" s="220" t="s">
        <v>135</v>
      </c>
      <c r="L190" s="44"/>
      <c r="M190" s="225" t="s">
        <v>1</v>
      </c>
      <c r="N190" s="226" t="s">
        <v>41</v>
      </c>
      <c r="O190" s="91"/>
      <c r="P190" s="227">
        <f>O190*H190</f>
        <v>0</v>
      </c>
      <c r="Q190" s="227">
        <v>0</v>
      </c>
      <c r="R190" s="227">
        <f>Q190*H190</f>
        <v>0</v>
      </c>
      <c r="S190" s="227">
        <v>0</v>
      </c>
      <c r="T190" s="228">
        <f>S190*H190</f>
        <v>0</v>
      </c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R190" s="229" t="s">
        <v>136</v>
      </c>
      <c r="AT190" s="229" t="s">
        <v>131</v>
      </c>
      <c r="AU190" s="229" t="s">
        <v>86</v>
      </c>
      <c r="AY190" s="17" t="s">
        <v>129</v>
      </c>
      <c r="BE190" s="230">
        <f>IF(N190="základní",J190,0)</f>
        <v>0</v>
      </c>
      <c r="BF190" s="230">
        <f>IF(N190="snížená",J190,0)</f>
        <v>0</v>
      </c>
      <c r="BG190" s="230">
        <f>IF(N190="zákl. přenesená",J190,0)</f>
        <v>0</v>
      </c>
      <c r="BH190" s="230">
        <f>IF(N190="sníž. přenesená",J190,0)</f>
        <v>0</v>
      </c>
      <c r="BI190" s="230">
        <f>IF(N190="nulová",J190,0)</f>
        <v>0</v>
      </c>
      <c r="BJ190" s="17" t="s">
        <v>84</v>
      </c>
      <c r="BK190" s="230">
        <f>ROUND(I190*H190,2)</f>
        <v>0</v>
      </c>
      <c r="BL190" s="17" t="s">
        <v>136</v>
      </c>
      <c r="BM190" s="229" t="s">
        <v>244</v>
      </c>
    </row>
    <row r="191" s="2" customFormat="1">
      <c r="A191" s="38"/>
      <c r="B191" s="39"/>
      <c r="C191" s="40"/>
      <c r="D191" s="231" t="s">
        <v>138</v>
      </c>
      <c r="E191" s="40"/>
      <c r="F191" s="232" t="s">
        <v>245</v>
      </c>
      <c r="G191" s="40"/>
      <c r="H191" s="40"/>
      <c r="I191" s="233"/>
      <c r="J191" s="40"/>
      <c r="K191" s="40"/>
      <c r="L191" s="44"/>
      <c r="M191" s="234"/>
      <c r="N191" s="235"/>
      <c r="O191" s="91"/>
      <c r="P191" s="91"/>
      <c r="Q191" s="91"/>
      <c r="R191" s="91"/>
      <c r="S191" s="91"/>
      <c r="T191" s="92"/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T191" s="17" t="s">
        <v>138</v>
      </c>
      <c r="AU191" s="17" t="s">
        <v>86</v>
      </c>
    </row>
    <row r="192" s="13" customFormat="1">
      <c r="A192" s="13"/>
      <c r="B192" s="236"/>
      <c r="C192" s="237"/>
      <c r="D192" s="231" t="s">
        <v>140</v>
      </c>
      <c r="E192" s="238" t="s">
        <v>1</v>
      </c>
      <c r="F192" s="239" t="s">
        <v>178</v>
      </c>
      <c r="G192" s="237"/>
      <c r="H192" s="238" t="s">
        <v>1</v>
      </c>
      <c r="I192" s="240"/>
      <c r="J192" s="237"/>
      <c r="K192" s="237"/>
      <c r="L192" s="241"/>
      <c r="M192" s="242"/>
      <c r="N192" s="243"/>
      <c r="O192" s="243"/>
      <c r="P192" s="243"/>
      <c r="Q192" s="243"/>
      <c r="R192" s="243"/>
      <c r="S192" s="243"/>
      <c r="T192" s="244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45" t="s">
        <v>140</v>
      </c>
      <c r="AU192" s="245" t="s">
        <v>86</v>
      </c>
      <c r="AV192" s="13" t="s">
        <v>84</v>
      </c>
      <c r="AW192" s="13" t="s">
        <v>32</v>
      </c>
      <c r="AX192" s="13" t="s">
        <v>76</v>
      </c>
      <c r="AY192" s="245" t="s">
        <v>129</v>
      </c>
    </row>
    <row r="193" s="14" customFormat="1">
      <c r="A193" s="14"/>
      <c r="B193" s="246"/>
      <c r="C193" s="247"/>
      <c r="D193" s="231" t="s">
        <v>140</v>
      </c>
      <c r="E193" s="248" t="s">
        <v>1</v>
      </c>
      <c r="F193" s="249" t="s">
        <v>246</v>
      </c>
      <c r="G193" s="247"/>
      <c r="H193" s="250">
        <v>396</v>
      </c>
      <c r="I193" s="251"/>
      <c r="J193" s="247"/>
      <c r="K193" s="247"/>
      <c r="L193" s="252"/>
      <c r="M193" s="253"/>
      <c r="N193" s="254"/>
      <c r="O193" s="254"/>
      <c r="P193" s="254"/>
      <c r="Q193" s="254"/>
      <c r="R193" s="254"/>
      <c r="S193" s="254"/>
      <c r="T193" s="255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56" t="s">
        <v>140</v>
      </c>
      <c r="AU193" s="256" t="s">
        <v>86</v>
      </c>
      <c r="AV193" s="14" t="s">
        <v>86</v>
      </c>
      <c r="AW193" s="14" t="s">
        <v>32</v>
      </c>
      <c r="AX193" s="14" t="s">
        <v>84</v>
      </c>
      <c r="AY193" s="256" t="s">
        <v>129</v>
      </c>
    </row>
    <row r="194" s="2" customFormat="1" ht="24.15" customHeight="1">
      <c r="A194" s="38"/>
      <c r="B194" s="39"/>
      <c r="C194" s="218" t="s">
        <v>247</v>
      </c>
      <c r="D194" s="218" t="s">
        <v>131</v>
      </c>
      <c r="E194" s="219" t="s">
        <v>248</v>
      </c>
      <c r="F194" s="220" t="s">
        <v>249</v>
      </c>
      <c r="G194" s="221" t="s">
        <v>134</v>
      </c>
      <c r="H194" s="222">
        <v>396</v>
      </c>
      <c r="I194" s="223"/>
      <c r="J194" s="224">
        <f>ROUND(I194*H194,2)</f>
        <v>0</v>
      </c>
      <c r="K194" s="220" t="s">
        <v>135</v>
      </c>
      <c r="L194" s="44"/>
      <c r="M194" s="225" t="s">
        <v>1</v>
      </c>
      <c r="N194" s="226" t="s">
        <v>41</v>
      </c>
      <c r="O194" s="91"/>
      <c r="P194" s="227">
        <f>O194*H194</f>
        <v>0</v>
      </c>
      <c r="Q194" s="227">
        <v>0</v>
      </c>
      <c r="R194" s="227">
        <f>Q194*H194</f>
        <v>0</v>
      </c>
      <c r="S194" s="227">
        <v>0</v>
      </c>
      <c r="T194" s="228">
        <f>S194*H194</f>
        <v>0</v>
      </c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R194" s="229" t="s">
        <v>136</v>
      </c>
      <c r="AT194" s="229" t="s">
        <v>131</v>
      </c>
      <c r="AU194" s="229" t="s">
        <v>86</v>
      </c>
      <c r="AY194" s="17" t="s">
        <v>129</v>
      </c>
      <c r="BE194" s="230">
        <f>IF(N194="základní",J194,0)</f>
        <v>0</v>
      </c>
      <c r="BF194" s="230">
        <f>IF(N194="snížená",J194,0)</f>
        <v>0</v>
      </c>
      <c r="BG194" s="230">
        <f>IF(N194="zákl. přenesená",J194,0)</f>
        <v>0</v>
      </c>
      <c r="BH194" s="230">
        <f>IF(N194="sníž. přenesená",J194,0)</f>
        <v>0</v>
      </c>
      <c r="BI194" s="230">
        <f>IF(N194="nulová",J194,0)</f>
        <v>0</v>
      </c>
      <c r="BJ194" s="17" t="s">
        <v>84</v>
      </c>
      <c r="BK194" s="230">
        <f>ROUND(I194*H194,2)</f>
        <v>0</v>
      </c>
      <c r="BL194" s="17" t="s">
        <v>136</v>
      </c>
      <c r="BM194" s="229" t="s">
        <v>250</v>
      </c>
    </row>
    <row r="195" s="2" customFormat="1">
      <c r="A195" s="38"/>
      <c r="B195" s="39"/>
      <c r="C195" s="40"/>
      <c r="D195" s="231" t="s">
        <v>138</v>
      </c>
      <c r="E195" s="40"/>
      <c r="F195" s="232" t="s">
        <v>251</v>
      </c>
      <c r="G195" s="40"/>
      <c r="H195" s="40"/>
      <c r="I195" s="233"/>
      <c r="J195" s="40"/>
      <c r="K195" s="40"/>
      <c r="L195" s="44"/>
      <c r="M195" s="234"/>
      <c r="N195" s="235"/>
      <c r="O195" s="91"/>
      <c r="P195" s="91"/>
      <c r="Q195" s="91"/>
      <c r="R195" s="91"/>
      <c r="S195" s="91"/>
      <c r="T195" s="92"/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T195" s="17" t="s">
        <v>138</v>
      </c>
      <c r="AU195" s="17" t="s">
        <v>86</v>
      </c>
    </row>
    <row r="196" s="2" customFormat="1" ht="14.4" customHeight="1">
      <c r="A196" s="38"/>
      <c r="B196" s="39"/>
      <c r="C196" s="268" t="s">
        <v>252</v>
      </c>
      <c r="D196" s="268" t="s">
        <v>226</v>
      </c>
      <c r="E196" s="269" t="s">
        <v>253</v>
      </c>
      <c r="F196" s="270" t="s">
        <v>254</v>
      </c>
      <c r="G196" s="271" t="s">
        <v>255</v>
      </c>
      <c r="H196" s="272">
        <v>7.9199999999999999</v>
      </c>
      <c r="I196" s="273"/>
      <c r="J196" s="274">
        <f>ROUND(I196*H196,2)</f>
        <v>0</v>
      </c>
      <c r="K196" s="270" t="s">
        <v>135</v>
      </c>
      <c r="L196" s="275"/>
      <c r="M196" s="276" t="s">
        <v>1</v>
      </c>
      <c r="N196" s="277" t="s">
        <v>41</v>
      </c>
      <c r="O196" s="91"/>
      <c r="P196" s="227">
        <f>O196*H196</f>
        <v>0</v>
      </c>
      <c r="Q196" s="227">
        <v>0.001</v>
      </c>
      <c r="R196" s="227">
        <f>Q196*H196</f>
        <v>0.00792</v>
      </c>
      <c r="S196" s="227">
        <v>0</v>
      </c>
      <c r="T196" s="228">
        <f>S196*H196</f>
        <v>0</v>
      </c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R196" s="229" t="s">
        <v>181</v>
      </c>
      <c r="AT196" s="229" t="s">
        <v>226</v>
      </c>
      <c r="AU196" s="229" t="s">
        <v>86</v>
      </c>
      <c r="AY196" s="17" t="s">
        <v>129</v>
      </c>
      <c r="BE196" s="230">
        <f>IF(N196="základní",J196,0)</f>
        <v>0</v>
      </c>
      <c r="BF196" s="230">
        <f>IF(N196="snížená",J196,0)</f>
        <v>0</v>
      </c>
      <c r="BG196" s="230">
        <f>IF(N196="zákl. přenesená",J196,0)</f>
        <v>0</v>
      </c>
      <c r="BH196" s="230">
        <f>IF(N196="sníž. přenesená",J196,0)</f>
        <v>0</v>
      </c>
      <c r="BI196" s="230">
        <f>IF(N196="nulová",J196,0)</f>
        <v>0</v>
      </c>
      <c r="BJ196" s="17" t="s">
        <v>84</v>
      </c>
      <c r="BK196" s="230">
        <f>ROUND(I196*H196,2)</f>
        <v>0</v>
      </c>
      <c r="BL196" s="17" t="s">
        <v>136</v>
      </c>
      <c r="BM196" s="229" t="s">
        <v>256</v>
      </c>
    </row>
    <row r="197" s="2" customFormat="1">
      <c r="A197" s="38"/>
      <c r="B197" s="39"/>
      <c r="C197" s="40"/>
      <c r="D197" s="231" t="s">
        <v>138</v>
      </c>
      <c r="E197" s="40"/>
      <c r="F197" s="232" t="s">
        <v>254</v>
      </c>
      <c r="G197" s="40"/>
      <c r="H197" s="40"/>
      <c r="I197" s="233"/>
      <c r="J197" s="40"/>
      <c r="K197" s="40"/>
      <c r="L197" s="44"/>
      <c r="M197" s="234"/>
      <c r="N197" s="235"/>
      <c r="O197" s="91"/>
      <c r="P197" s="91"/>
      <c r="Q197" s="91"/>
      <c r="R197" s="91"/>
      <c r="S197" s="91"/>
      <c r="T197" s="92"/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T197" s="17" t="s">
        <v>138</v>
      </c>
      <c r="AU197" s="17" t="s">
        <v>86</v>
      </c>
    </row>
    <row r="198" s="14" customFormat="1">
      <c r="A198" s="14"/>
      <c r="B198" s="246"/>
      <c r="C198" s="247"/>
      <c r="D198" s="231" t="s">
        <v>140</v>
      </c>
      <c r="E198" s="247"/>
      <c r="F198" s="249" t="s">
        <v>257</v>
      </c>
      <c r="G198" s="247"/>
      <c r="H198" s="250">
        <v>7.9199999999999999</v>
      </c>
      <c r="I198" s="251"/>
      <c r="J198" s="247"/>
      <c r="K198" s="247"/>
      <c r="L198" s="252"/>
      <c r="M198" s="253"/>
      <c r="N198" s="254"/>
      <c r="O198" s="254"/>
      <c r="P198" s="254"/>
      <c r="Q198" s="254"/>
      <c r="R198" s="254"/>
      <c r="S198" s="254"/>
      <c r="T198" s="255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56" t="s">
        <v>140</v>
      </c>
      <c r="AU198" s="256" t="s">
        <v>86</v>
      </c>
      <c r="AV198" s="14" t="s">
        <v>86</v>
      </c>
      <c r="AW198" s="14" t="s">
        <v>4</v>
      </c>
      <c r="AX198" s="14" t="s">
        <v>84</v>
      </c>
      <c r="AY198" s="256" t="s">
        <v>129</v>
      </c>
    </row>
    <row r="199" s="2" customFormat="1" ht="24.15" customHeight="1">
      <c r="A199" s="38"/>
      <c r="B199" s="39"/>
      <c r="C199" s="218" t="s">
        <v>258</v>
      </c>
      <c r="D199" s="218" t="s">
        <v>131</v>
      </c>
      <c r="E199" s="219" t="s">
        <v>259</v>
      </c>
      <c r="F199" s="220" t="s">
        <v>260</v>
      </c>
      <c r="G199" s="221" t="s">
        <v>134</v>
      </c>
      <c r="H199" s="222">
        <v>348.75</v>
      </c>
      <c r="I199" s="223"/>
      <c r="J199" s="224">
        <f>ROUND(I199*H199,2)</f>
        <v>0</v>
      </c>
      <c r="K199" s="220" t="s">
        <v>135</v>
      </c>
      <c r="L199" s="44"/>
      <c r="M199" s="225" t="s">
        <v>1</v>
      </c>
      <c r="N199" s="226" t="s">
        <v>41</v>
      </c>
      <c r="O199" s="91"/>
      <c r="P199" s="227">
        <f>O199*H199</f>
        <v>0</v>
      </c>
      <c r="Q199" s="227">
        <v>0</v>
      </c>
      <c r="R199" s="227">
        <f>Q199*H199</f>
        <v>0</v>
      </c>
      <c r="S199" s="227">
        <v>0</v>
      </c>
      <c r="T199" s="228">
        <f>S199*H199</f>
        <v>0</v>
      </c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R199" s="229" t="s">
        <v>136</v>
      </c>
      <c r="AT199" s="229" t="s">
        <v>131</v>
      </c>
      <c r="AU199" s="229" t="s">
        <v>86</v>
      </c>
      <c r="AY199" s="17" t="s">
        <v>129</v>
      </c>
      <c r="BE199" s="230">
        <f>IF(N199="základní",J199,0)</f>
        <v>0</v>
      </c>
      <c r="BF199" s="230">
        <f>IF(N199="snížená",J199,0)</f>
        <v>0</v>
      </c>
      <c r="BG199" s="230">
        <f>IF(N199="zákl. přenesená",J199,0)</f>
        <v>0</v>
      </c>
      <c r="BH199" s="230">
        <f>IF(N199="sníž. přenesená",J199,0)</f>
        <v>0</v>
      </c>
      <c r="BI199" s="230">
        <f>IF(N199="nulová",J199,0)</f>
        <v>0</v>
      </c>
      <c r="BJ199" s="17" t="s">
        <v>84</v>
      </c>
      <c r="BK199" s="230">
        <f>ROUND(I199*H199,2)</f>
        <v>0</v>
      </c>
      <c r="BL199" s="17" t="s">
        <v>136</v>
      </c>
      <c r="BM199" s="229" t="s">
        <v>261</v>
      </c>
    </row>
    <row r="200" s="2" customFormat="1">
      <c r="A200" s="38"/>
      <c r="B200" s="39"/>
      <c r="C200" s="40"/>
      <c r="D200" s="231" t="s">
        <v>138</v>
      </c>
      <c r="E200" s="40"/>
      <c r="F200" s="232" t="s">
        <v>262</v>
      </c>
      <c r="G200" s="40"/>
      <c r="H200" s="40"/>
      <c r="I200" s="233"/>
      <c r="J200" s="40"/>
      <c r="K200" s="40"/>
      <c r="L200" s="44"/>
      <c r="M200" s="234"/>
      <c r="N200" s="235"/>
      <c r="O200" s="91"/>
      <c r="P200" s="91"/>
      <c r="Q200" s="91"/>
      <c r="R200" s="91"/>
      <c r="S200" s="91"/>
      <c r="T200" s="92"/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T200" s="17" t="s">
        <v>138</v>
      </c>
      <c r="AU200" s="17" t="s">
        <v>86</v>
      </c>
    </row>
    <row r="201" s="13" customFormat="1">
      <c r="A201" s="13"/>
      <c r="B201" s="236"/>
      <c r="C201" s="237"/>
      <c r="D201" s="231" t="s">
        <v>140</v>
      </c>
      <c r="E201" s="238" t="s">
        <v>1</v>
      </c>
      <c r="F201" s="239" t="s">
        <v>263</v>
      </c>
      <c r="G201" s="237"/>
      <c r="H201" s="238" t="s">
        <v>1</v>
      </c>
      <c r="I201" s="240"/>
      <c r="J201" s="237"/>
      <c r="K201" s="237"/>
      <c r="L201" s="241"/>
      <c r="M201" s="242"/>
      <c r="N201" s="243"/>
      <c r="O201" s="243"/>
      <c r="P201" s="243"/>
      <c r="Q201" s="243"/>
      <c r="R201" s="243"/>
      <c r="S201" s="243"/>
      <c r="T201" s="244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45" t="s">
        <v>140</v>
      </c>
      <c r="AU201" s="245" t="s">
        <v>86</v>
      </c>
      <c r="AV201" s="13" t="s">
        <v>84</v>
      </c>
      <c r="AW201" s="13" t="s">
        <v>32</v>
      </c>
      <c r="AX201" s="13" t="s">
        <v>76</v>
      </c>
      <c r="AY201" s="245" t="s">
        <v>129</v>
      </c>
    </row>
    <row r="202" s="14" customFormat="1">
      <c r="A202" s="14"/>
      <c r="B202" s="246"/>
      <c r="C202" s="247"/>
      <c r="D202" s="231" t="s">
        <v>140</v>
      </c>
      <c r="E202" s="248" t="s">
        <v>1</v>
      </c>
      <c r="F202" s="249" t="s">
        <v>264</v>
      </c>
      <c r="G202" s="247"/>
      <c r="H202" s="250">
        <v>348.75</v>
      </c>
      <c r="I202" s="251"/>
      <c r="J202" s="247"/>
      <c r="K202" s="247"/>
      <c r="L202" s="252"/>
      <c r="M202" s="253"/>
      <c r="N202" s="254"/>
      <c r="O202" s="254"/>
      <c r="P202" s="254"/>
      <c r="Q202" s="254"/>
      <c r="R202" s="254"/>
      <c r="S202" s="254"/>
      <c r="T202" s="255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56" t="s">
        <v>140</v>
      </c>
      <c r="AU202" s="256" t="s">
        <v>86</v>
      </c>
      <c r="AV202" s="14" t="s">
        <v>86</v>
      </c>
      <c r="AW202" s="14" t="s">
        <v>32</v>
      </c>
      <c r="AX202" s="14" t="s">
        <v>84</v>
      </c>
      <c r="AY202" s="256" t="s">
        <v>129</v>
      </c>
    </row>
    <row r="203" s="2" customFormat="1" ht="24.15" customHeight="1">
      <c r="A203" s="38"/>
      <c r="B203" s="39"/>
      <c r="C203" s="218" t="s">
        <v>7</v>
      </c>
      <c r="D203" s="218" t="s">
        <v>131</v>
      </c>
      <c r="E203" s="219" t="s">
        <v>265</v>
      </c>
      <c r="F203" s="220" t="s">
        <v>266</v>
      </c>
      <c r="G203" s="221" t="s">
        <v>146</v>
      </c>
      <c r="H203" s="222">
        <v>325</v>
      </c>
      <c r="I203" s="223"/>
      <c r="J203" s="224">
        <f>ROUND(I203*H203,2)</f>
        <v>0</v>
      </c>
      <c r="K203" s="220" t="s">
        <v>135</v>
      </c>
      <c r="L203" s="44"/>
      <c r="M203" s="225" t="s">
        <v>1</v>
      </c>
      <c r="N203" s="226" t="s">
        <v>41</v>
      </c>
      <c r="O203" s="91"/>
      <c r="P203" s="227">
        <f>O203*H203</f>
        <v>0</v>
      </c>
      <c r="Q203" s="227">
        <v>0</v>
      </c>
      <c r="R203" s="227">
        <f>Q203*H203</f>
        <v>0</v>
      </c>
      <c r="S203" s="227">
        <v>0</v>
      </c>
      <c r="T203" s="228">
        <f>S203*H203</f>
        <v>0</v>
      </c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R203" s="229" t="s">
        <v>136</v>
      </c>
      <c r="AT203" s="229" t="s">
        <v>131</v>
      </c>
      <c r="AU203" s="229" t="s">
        <v>86</v>
      </c>
      <c r="AY203" s="17" t="s">
        <v>129</v>
      </c>
      <c r="BE203" s="230">
        <f>IF(N203="základní",J203,0)</f>
        <v>0</v>
      </c>
      <c r="BF203" s="230">
        <f>IF(N203="snížená",J203,0)</f>
        <v>0</v>
      </c>
      <c r="BG203" s="230">
        <f>IF(N203="zákl. přenesená",J203,0)</f>
        <v>0</v>
      </c>
      <c r="BH203" s="230">
        <f>IF(N203="sníž. přenesená",J203,0)</f>
        <v>0</v>
      </c>
      <c r="BI203" s="230">
        <f>IF(N203="nulová",J203,0)</f>
        <v>0</v>
      </c>
      <c r="BJ203" s="17" t="s">
        <v>84</v>
      </c>
      <c r="BK203" s="230">
        <f>ROUND(I203*H203,2)</f>
        <v>0</v>
      </c>
      <c r="BL203" s="17" t="s">
        <v>136</v>
      </c>
      <c r="BM203" s="229" t="s">
        <v>267</v>
      </c>
    </row>
    <row r="204" s="2" customFormat="1">
      <c r="A204" s="38"/>
      <c r="B204" s="39"/>
      <c r="C204" s="40"/>
      <c r="D204" s="231" t="s">
        <v>138</v>
      </c>
      <c r="E204" s="40"/>
      <c r="F204" s="232" t="s">
        <v>268</v>
      </c>
      <c r="G204" s="40"/>
      <c r="H204" s="40"/>
      <c r="I204" s="233"/>
      <c r="J204" s="40"/>
      <c r="K204" s="40"/>
      <c r="L204" s="44"/>
      <c r="M204" s="234"/>
      <c r="N204" s="235"/>
      <c r="O204" s="91"/>
      <c r="P204" s="91"/>
      <c r="Q204" s="91"/>
      <c r="R204" s="91"/>
      <c r="S204" s="91"/>
      <c r="T204" s="92"/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T204" s="17" t="s">
        <v>138</v>
      </c>
      <c r="AU204" s="17" t="s">
        <v>86</v>
      </c>
    </row>
    <row r="205" s="13" customFormat="1">
      <c r="A205" s="13"/>
      <c r="B205" s="236"/>
      <c r="C205" s="237"/>
      <c r="D205" s="231" t="s">
        <v>140</v>
      </c>
      <c r="E205" s="238" t="s">
        <v>1</v>
      </c>
      <c r="F205" s="239" t="s">
        <v>269</v>
      </c>
      <c r="G205" s="237"/>
      <c r="H205" s="238" t="s">
        <v>1</v>
      </c>
      <c r="I205" s="240"/>
      <c r="J205" s="237"/>
      <c r="K205" s="237"/>
      <c r="L205" s="241"/>
      <c r="M205" s="242"/>
      <c r="N205" s="243"/>
      <c r="O205" s="243"/>
      <c r="P205" s="243"/>
      <c r="Q205" s="243"/>
      <c r="R205" s="243"/>
      <c r="S205" s="243"/>
      <c r="T205" s="244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45" t="s">
        <v>140</v>
      </c>
      <c r="AU205" s="245" t="s">
        <v>86</v>
      </c>
      <c r="AV205" s="13" t="s">
        <v>84</v>
      </c>
      <c r="AW205" s="13" t="s">
        <v>32</v>
      </c>
      <c r="AX205" s="13" t="s">
        <v>76</v>
      </c>
      <c r="AY205" s="245" t="s">
        <v>129</v>
      </c>
    </row>
    <row r="206" s="14" customFormat="1">
      <c r="A206" s="14"/>
      <c r="B206" s="246"/>
      <c r="C206" s="247"/>
      <c r="D206" s="231" t="s">
        <v>140</v>
      </c>
      <c r="E206" s="248" t="s">
        <v>1</v>
      </c>
      <c r="F206" s="249" t="s">
        <v>270</v>
      </c>
      <c r="G206" s="247"/>
      <c r="H206" s="250">
        <v>325</v>
      </c>
      <c r="I206" s="251"/>
      <c r="J206" s="247"/>
      <c r="K206" s="247"/>
      <c r="L206" s="252"/>
      <c r="M206" s="253"/>
      <c r="N206" s="254"/>
      <c r="O206" s="254"/>
      <c r="P206" s="254"/>
      <c r="Q206" s="254"/>
      <c r="R206" s="254"/>
      <c r="S206" s="254"/>
      <c r="T206" s="255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56" t="s">
        <v>140</v>
      </c>
      <c r="AU206" s="256" t="s">
        <v>86</v>
      </c>
      <c r="AV206" s="14" t="s">
        <v>86</v>
      </c>
      <c r="AW206" s="14" t="s">
        <v>32</v>
      </c>
      <c r="AX206" s="14" t="s">
        <v>84</v>
      </c>
      <c r="AY206" s="256" t="s">
        <v>129</v>
      </c>
    </row>
    <row r="207" s="2" customFormat="1" ht="14.4" customHeight="1">
      <c r="A207" s="38"/>
      <c r="B207" s="39"/>
      <c r="C207" s="268" t="s">
        <v>271</v>
      </c>
      <c r="D207" s="268" t="s">
        <v>226</v>
      </c>
      <c r="E207" s="269" t="s">
        <v>272</v>
      </c>
      <c r="F207" s="270" t="s">
        <v>273</v>
      </c>
      <c r="G207" s="271" t="s">
        <v>184</v>
      </c>
      <c r="H207" s="272">
        <v>0.32500000000000001</v>
      </c>
      <c r="I207" s="273"/>
      <c r="J207" s="274">
        <f>ROUND(I207*H207,2)</f>
        <v>0</v>
      </c>
      <c r="K207" s="270" t="s">
        <v>135</v>
      </c>
      <c r="L207" s="275"/>
      <c r="M207" s="276" t="s">
        <v>1</v>
      </c>
      <c r="N207" s="277" t="s">
        <v>41</v>
      </c>
      <c r="O207" s="91"/>
      <c r="P207" s="227">
        <f>O207*H207</f>
        <v>0</v>
      </c>
      <c r="Q207" s="227">
        <v>0.20999999999999999</v>
      </c>
      <c r="R207" s="227">
        <f>Q207*H207</f>
        <v>0.068250000000000005</v>
      </c>
      <c r="S207" s="227">
        <v>0</v>
      </c>
      <c r="T207" s="228">
        <f>S207*H207</f>
        <v>0</v>
      </c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R207" s="229" t="s">
        <v>181</v>
      </c>
      <c r="AT207" s="229" t="s">
        <v>226</v>
      </c>
      <c r="AU207" s="229" t="s">
        <v>86</v>
      </c>
      <c r="AY207" s="17" t="s">
        <v>129</v>
      </c>
      <c r="BE207" s="230">
        <f>IF(N207="základní",J207,0)</f>
        <v>0</v>
      </c>
      <c r="BF207" s="230">
        <f>IF(N207="snížená",J207,0)</f>
        <v>0</v>
      </c>
      <c r="BG207" s="230">
        <f>IF(N207="zákl. přenesená",J207,0)</f>
        <v>0</v>
      </c>
      <c r="BH207" s="230">
        <f>IF(N207="sníž. přenesená",J207,0)</f>
        <v>0</v>
      </c>
      <c r="BI207" s="230">
        <f>IF(N207="nulová",J207,0)</f>
        <v>0</v>
      </c>
      <c r="BJ207" s="17" t="s">
        <v>84</v>
      </c>
      <c r="BK207" s="230">
        <f>ROUND(I207*H207,2)</f>
        <v>0</v>
      </c>
      <c r="BL207" s="17" t="s">
        <v>136</v>
      </c>
      <c r="BM207" s="229" t="s">
        <v>274</v>
      </c>
    </row>
    <row r="208" s="2" customFormat="1">
      <c r="A208" s="38"/>
      <c r="B208" s="39"/>
      <c r="C208" s="40"/>
      <c r="D208" s="231" t="s">
        <v>138</v>
      </c>
      <c r="E208" s="40"/>
      <c r="F208" s="232" t="s">
        <v>273</v>
      </c>
      <c r="G208" s="40"/>
      <c r="H208" s="40"/>
      <c r="I208" s="233"/>
      <c r="J208" s="40"/>
      <c r="K208" s="40"/>
      <c r="L208" s="44"/>
      <c r="M208" s="234"/>
      <c r="N208" s="235"/>
      <c r="O208" s="91"/>
      <c r="P208" s="91"/>
      <c r="Q208" s="91"/>
      <c r="R208" s="91"/>
      <c r="S208" s="91"/>
      <c r="T208" s="92"/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T208" s="17" t="s">
        <v>138</v>
      </c>
      <c r="AU208" s="17" t="s">
        <v>86</v>
      </c>
    </row>
    <row r="209" s="14" customFormat="1">
      <c r="A209" s="14"/>
      <c r="B209" s="246"/>
      <c r="C209" s="247"/>
      <c r="D209" s="231" t="s">
        <v>140</v>
      </c>
      <c r="E209" s="247"/>
      <c r="F209" s="249" t="s">
        <v>275</v>
      </c>
      <c r="G209" s="247"/>
      <c r="H209" s="250">
        <v>0.32500000000000001</v>
      </c>
      <c r="I209" s="251"/>
      <c r="J209" s="247"/>
      <c r="K209" s="247"/>
      <c r="L209" s="252"/>
      <c r="M209" s="253"/>
      <c r="N209" s="254"/>
      <c r="O209" s="254"/>
      <c r="P209" s="254"/>
      <c r="Q209" s="254"/>
      <c r="R209" s="254"/>
      <c r="S209" s="254"/>
      <c r="T209" s="255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56" t="s">
        <v>140</v>
      </c>
      <c r="AU209" s="256" t="s">
        <v>86</v>
      </c>
      <c r="AV209" s="14" t="s">
        <v>86</v>
      </c>
      <c r="AW209" s="14" t="s">
        <v>4</v>
      </c>
      <c r="AX209" s="14" t="s">
        <v>84</v>
      </c>
      <c r="AY209" s="256" t="s">
        <v>129</v>
      </c>
    </row>
    <row r="210" s="2" customFormat="1" ht="24.15" customHeight="1">
      <c r="A210" s="38"/>
      <c r="B210" s="39"/>
      <c r="C210" s="218" t="s">
        <v>276</v>
      </c>
      <c r="D210" s="218" t="s">
        <v>131</v>
      </c>
      <c r="E210" s="219" t="s">
        <v>277</v>
      </c>
      <c r="F210" s="220" t="s">
        <v>278</v>
      </c>
      <c r="G210" s="221" t="s">
        <v>146</v>
      </c>
      <c r="H210" s="222">
        <v>325</v>
      </c>
      <c r="I210" s="223"/>
      <c r="J210" s="224">
        <f>ROUND(I210*H210,2)</f>
        <v>0</v>
      </c>
      <c r="K210" s="220" t="s">
        <v>135</v>
      </c>
      <c r="L210" s="44"/>
      <c r="M210" s="225" t="s">
        <v>1</v>
      </c>
      <c r="N210" s="226" t="s">
        <v>41</v>
      </c>
      <c r="O210" s="91"/>
      <c r="P210" s="227">
        <f>O210*H210</f>
        <v>0</v>
      </c>
      <c r="Q210" s="227">
        <v>0</v>
      </c>
      <c r="R210" s="227">
        <f>Q210*H210</f>
        <v>0</v>
      </c>
      <c r="S210" s="227">
        <v>0</v>
      </c>
      <c r="T210" s="228">
        <f>S210*H210</f>
        <v>0</v>
      </c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R210" s="229" t="s">
        <v>136</v>
      </c>
      <c r="AT210" s="229" t="s">
        <v>131</v>
      </c>
      <c r="AU210" s="229" t="s">
        <v>86</v>
      </c>
      <c r="AY210" s="17" t="s">
        <v>129</v>
      </c>
      <c r="BE210" s="230">
        <f>IF(N210="základní",J210,0)</f>
        <v>0</v>
      </c>
      <c r="BF210" s="230">
        <f>IF(N210="snížená",J210,0)</f>
        <v>0</v>
      </c>
      <c r="BG210" s="230">
        <f>IF(N210="zákl. přenesená",J210,0)</f>
        <v>0</v>
      </c>
      <c r="BH210" s="230">
        <f>IF(N210="sníž. přenesená",J210,0)</f>
        <v>0</v>
      </c>
      <c r="BI210" s="230">
        <f>IF(N210="nulová",J210,0)</f>
        <v>0</v>
      </c>
      <c r="BJ210" s="17" t="s">
        <v>84</v>
      </c>
      <c r="BK210" s="230">
        <f>ROUND(I210*H210,2)</f>
        <v>0</v>
      </c>
      <c r="BL210" s="17" t="s">
        <v>136</v>
      </c>
      <c r="BM210" s="229" t="s">
        <v>279</v>
      </c>
    </row>
    <row r="211" s="2" customFormat="1">
      <c r="A211" s="38"/>
      <c r="B211" s="39"/>
      <c r="C211" s="40"/>
      <c r="D211" s="231" t="s">
        <v>138</v>
      </c>
      <c r="E211" s="40"/>
      <c r="F211" s="232" t="s">
        <v>280</v>
      </c>
      <c r="G211" s="40"/>
      <c r="H211" s="40"/>
      <c r="I211" s="233"/>
      <c r="J211" s="40"/>
      <c r="K211" s="40"/>
      <c r="L211" s="44"/>
      <c r="M211" s="234"/>
      <c r="N211" s="235"/>
      <c r="O211" s="91"/>
      <c r="P211" s="91"/>
      <c r="Q211" s="91"/>
      <c r="R211" s="91"/>
      <c r="S211" s="91"/>
      <c r="T211" s="92"/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T211" s="17" t="s">
        <v>138</v>
      </c>
      <c r="AU211" s="17" t="s">
        <v>86</v>
      </c>
    </row>
    <row r="212" s="2" customFormat="1" ht="14.4" customHeight="1">
      <c r="A212" s="38"/>
      <c r="B212" s="39"/>
      <c r="C212" s="268" t="s">
        <v>281</v>
      </c>
      <c r="D212" s="268" t="s">
        <v>226</v>
      </c>
      <c r="E212" s="269" t="s">
        <v>282</v>
      </c>
      <c r="F212" s="270" t="s">
        <v>283</v>
      </c>
      <c r="G212" s="271" t="s">
        <v>146</v>
      </c>
      <c r="H212" s="272">
        <v>331.5</v>
      </c>
      <c r="I212" s="273"/>
      <c r="J212" s="274">
        <f>ROUND(I212*H212,2)</f>
        <v>0</v>
      </c>
      <c r="K212" s="270" t="s">
        <v>1</v>
      </c>
      <c r="L212" s="275"/>
      <c r="M212" s="276" t="s">
        <v>1</v>
      </c>
      <c r="N212" s="277" t="s">
        <v>41</v>
      </c>
      <c r="O212" s="91"/>
      <c r="P212" s="227">
        <f>O212*H212</f>
        <v>0</v>
      </c>
      <c r="Q212" s="227">
        <v>0.0089999999999999993</v>
      </c>
      <c r="R212" s="227">
        <f>Q212*H212</f>
        <v>2.9834999999999998</v>
      </c>
      <c r="S212" s="227">
        <v>0</v>
      </c>
      <c r="T212" s="228">
        <f>S212*H212</f>
        <v>0</v>
      </c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R212" s="229" t="s">
        <v>181</v>
      </c>
      <c r="AT212" s="229" t="s">
        <v>226</v>
      </c>
      <c r="AU212" s="229" t="s">
        <v>86</v>
      </c>
      <c r="AY212" s="17" t="s">
        <v>129</v>
      </c>
      <c r="BE212" s="230">
        <f>IF(N212="základní",J212,0)</f>
        <v>0</v>
      </c>
      <c r="BF212" s="230">
        <f>IF(N212="snížená",J212,0)</f>
        <v>0</v>
      </c>
      <c r="BG212" s="230">
        <f>IF(N212="zákl. přenesená",J212,0)</f>
        <v>0</v>
      </c>
      <c r="BH212" s="230">
        <f>IF(N212="sníž. přenesená",J212,0)</f>
        <v>0</v>
      </c>
      <c r="BI212" s="230">
        <f>IF(N212="nulová",J212,0)</f>
        <v>0</v>
      </c>
      <c r="BJ212" s="17" t="s">
        <v>84</v>
      </c>
      <c r="BK212" s="230">
        <f>ROUND(I212*H212,2)</f>
        <v>0</v>
      </c>
      <c r="BL212" s="17" t="s">
        <v>136</v>
      </c>
      <c r="BM212" s="229" t="s">
        <v>284</v>
      </c>
    </row>
    <row r="213" s="2" customFormat="1">
      <c r="A213" s="38"/>
      <c r="B213" s="39"/>
      <c r="C213" s="40"/>
      <c r="D213" s="231" t="s">
        <v>138</v>
      </c>
      <c r="E213" s="40"/>
      <c r="F213" s="232" t="s">
        <v>285</v>
      </c>
      <c r="G213" s="40"/>
      <c r="H213" s="40"/>
      <c r="I213" s="233"/>
      <c r="J213" s="40"/>
      <c r="K213" s="40"/>
      <c r="L213" s="44"/>
      <c r="M213" s="234"/>
      <c r="N213" s="235"/>
      <c r="O213" s="91"/>
      <c r="P213" s="91"/>
      <c r="Q213" s="91"/>
      <c r="R213" s="91"/>
      <c r="S213" s="91"/>
      <c r="T213" s="92"/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T213" s="17" t="s">
        <v>138</v>
      </c>
      <c r="AU213" s="17" t="s">
        <v>86</v>
      </c>
    </row>
    <row r="214" s="14" customFormat="1">
      <c r="A214" s="14"/>
      <c r="B214" s="246"/>
      <c r="C214" s="247"/>
      <c r="D214" s="231" t="s">
        <v>140</v>
      </c>
      <c r="E214" s="247"/>
      <c r="F214" s="249" t="s">
        <v>286</v>
      </c>
      <c r="G214" s="247"/>
      <c r="H214" s="250">
        <v>331.5</v>
      </c>
      <c r="I214" s="251"/>
      <c r="J214" s="247"/>
      <c r="K214" s="247"/>
      <c r="L214" s="252"/>
      <c r="M214" s="253"/>
      <c r="N214" s="254"/>
      <c r="O214" s="254"/>
      <c r="P214" s="254"/>
      <c r="Q214" s="254"/>
      <c r="R214" s="254"/>
      <c r="S214" s="254"/>
      <c r="T214" s="255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56" t="s">
        <v>140</v>
      </c>
      <c r="AU214" s="256" t="s">
        <v>86</v>
      </c>
      <c r="AV214" s="14" t="s">
        <v>86</v>
      </c>
      <c r="AW214" s="14" t="s">
        <v>4</v>
      </c>
      <c r="AX214" s="14" t="s">
        <v>84</v>
      </c>
      <c r="AY214" s="256" t="s">
        <v>129</v>
      </c>
    </row>
    <row r="215" s="12" customFormat="1" ht="22.8" customHeight="1">
      <c r="A215" s="12"/>
      <c r="B215" s="202"/>
      <c r="C215" s="203"/>
      <c r="D215" s="204" t="s">
        <v>75</v>
      </c>
      <c r="E215" s="216" t="s">
        <v>86</v>
      </c>
      <c r="F215" s="216" t="s">
        <v>287</v>
      </c>
      <c r="G215" s="203"/>
      <c r="H215" s="203"/>
      <c r="I215" s="206"/>
      <c r="J215" s="217">
        <f>BK215</f>
        <v>0</v>
      </c>
      <c r="K215" s="203"/>
      <c r="L215" s="208"/>
      <c r="M215" s="209"/>
      <c r="N215" s="210"/>
      <c r="O215" s="210"/>
      <c r="P215" s="211">
        <f>SUM(P216:P222)</f>
        <v>0</v>
      </c>
      <c r="Q215" s="210"/>
      <c r="R215" s="211">
        <f>SUM(R216:R222)</f>
        <v>43.309380000000004</v>
      </c>
      <c r="S215" s="210"/>
      <c r="T215" s="212">
        <f>SUM(T216:T222)</f>
        <v>0</v>
      </c>
      <c r="U215" s="12"/>
      <c r="V215" s="12"/>
      <c r="W215" s="12"/>
      <c r="X215" s="12"/>
      <c r="Y215" s="12"/>
      <c r="Z215" s="12"/>
      <c r="AA215" s="12"/>
      <c r="AB215" s="12"/>
      <c r="AC215" s="12"/>
      <c r="AD215" s="12"/>
      <c r="AE215" s="12"/>
      <c r="AR215" s="213" t="s">
        <v>84</v>
      </c>
      <c r="AT215" s="214" t="s">
        <v>75</v>
      </c>
      <c r="AU215" s="214" t="s">
        <v>84</v>
      </c>
      <c r="AY215" s="213" t="s">
        <v>129</v>
      </c>
      <c r="BK215" s="215">
        <f>SUM(BK216:BK222)</f>
        <v>0</v>
      </c>
    </row>
    <row r="216" s="2" customFormat="1" ht="37.8" customHeight="1">
      <c r="A216" s="38"/>
      <c r="B216" s="39"/>
      <c r="C216" s="218" t="s">
        <v>288</v>
      </c>
      <c r="D216" s="218" t="s">
        <v>131</v>
      </c>
      <c r="E216" s="219" t="s">
        <v>289</v>
      </c>
      <c r="F216" s="220" t="s">
        <v>290</v>
      </c>
      <c r="G216" s="221" t="s">
        <v>291</v>
      </c>
      <c r="H216" s="222">
        <v>158</v>
      </c>
      <c r="I216" s="223"/>
      <c r="J216" s="224">
        <f>ROUND(I216*H216,2)</f>
        <v>0</v>
      </c>
      <c r="K216" s="220" t="s">
        <v>135</v>
      </c>
      <c r="L216" s="44"/>
      <c r="M216" s="225" t="s">
        <v>1</v>
      </c>
      <c r="N216" s="226" t="s">
        <v>41</v>
      </c>
      <c r="O216" s="91"/>
      <c r="P216" s="227">
        <f>O216*H216</f>
        <v>0</v>
      </c>
      <c r="Q216" s="227">
        <v>0.27411000000000002</v>
      </c>
      <c r="R216" s="227">
        <f>Q216*H216</f>
        <v>43.309380000000004</v>
      </c>
      <c r="S216" s="227">
        <v>0</v>
      </c>
      <c r="T216" s="228">
        <f>S216*H216</f>
        <v>0</v>
      </c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R216" s="229" t="s">
        <v>136</v>
      </c>
      <c r="AT216" s="229" t="s">
        <v>131</v>
      </c>
      <c r="AU216" s="229" t="s">
        <v>86</v>
      </c>
      <c r="AY216" s="17" t="s">
        <v>129</v>
      </c>
      <c r="BE216" s="230">
        <f>IF(N216="základní",J216,0)</f>
        <v>0</v>
      </c>
      <c r="BF216" s="230">
        <f>IF(N216="snížená",J216,0)</f>
        <v>0</v>
      </c>
      <c r="BG216" s="230">
        <f>IF(N216="zákl. přenesená",J216,0)</f>
        <v>0</v>
      </c>
      <c r="BH216" s="230">
        <f>IF(N216="sníž. přenesená",J216,0)</f>
        <v>0</v>
      </c>
      <c r="BI216" s="230">
        <f>IF(N216="nulová",J216,0)</f>
        <v>0</v>
      </c>
      <c r="BJ216" s="17" t="s">
        <v>84</v>
      </c>
      <c r="BK216" s="230">
        <f>ROUND(I216*H216,2)</f>
        <v>0</v>
      </c>
      <c r="BL216" s="17" t="s">
        <v>136</v>
      </c>
      <c r="BM216" s="229" t="s">
        <v>292</v>
      </c>
    </row>
    <row r="217" s="2" customFormat="1">
      <c r="A217" s="38"/>
      <c r="B217" s="39"/>
      <c r="C217" s="40"/>
      <c r="D217" s="231" t="s">
        <v>138</v>
      </c>
      <c r="E217" s="40"/>
      <c r="F217" s="232" t="s">
        <v>293</v>
      </c>
      <c r="G217" s="40"/>
      <c r="H217" s="40"/>
      <c r="I217" s="233"/>
      <c r="J217" s="40"/>
      <c r="K217" s="40"/>
      <c r="L217" s="44"/>
      <c r="M217" s="234"/>
      <c r="N217" s="235"/>
      <c r="O217" s="91"/>
      <c r="P217" s="91"/>
      <c r="Q217" s="91"/>
      <c r="R217" s="91"/>
      <c r="S217" s="91"/>
      <c r="T217" s="92"/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T217" s="17" t="s">
        <v>138</v>
      </c>
      <c r="AU217" s="17" t="s">
        <v>86</v>
      </c>
    </row>
    <row r="218" s="13" customFormat="1">
      <c r="A218" s="13"/>
      <c r="B218" s="236"/>
      <c r="C218" s="237"/>
      <c r="D218" s="231" t="s">
        <v>140</v>
      </c>
      <c r="E218" s="238" t="s">
        <v>1</v>
      </c>
      <c r="F218" s="239" t="s">
        <v>294</v>
      </c>
      <c r="G218" s="237"/>
      <c r="H218" s="238" t="s">
        <v>1</v>
      </c>
      <c r="I218" s="240"/>
      <c r="J218" s="237"/>
      <c r="K218" s="237"/>
      <c r="L218" s="241"/>
      <c r="M218" s="242"/>
      <c r="N218" s="243"/>
      <c r="O218" s="243"/>
      <c r="P218" s="243"/>
      <c r="Q218" s="243"/>
      <c r="R218" s="243"/>
      <c r="S218" s="243"/>
      <c r="T218" s="244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45" t="s">
        <v>140</v>
      </c>
      <c r="AU218" s="245" t="s">
        <v>86</v>
      </c>
      <c r="AV218" s="13" t="s">
        <v>84</v>
      </c>
      <c r="AW218" s="13" t="s">
        <v>32</v>
      </c>
      <c r="AX218" s="13" t="s">
        <v>76</v>
      </c>
      <c r="AY218" s="245" t="s">
        <v>129</v>
      </c>
    </row>
    <row r="219" s="14" customFormat="1">
      <c r="A219" s="14"/>
      <c r="B219" s="246"/>
      <c r="C219" s="247"/>
      <c r="D219" s="231" t="s">
        <v>140</v>
      </c>
      <c r="E219" s="248" t="s">
        <v>1</v>
      </c>
      <c r="F219" s="249" t="s">
        <v>295</v>
      </c>
      <c r="G219" s="247"/>
      <c r="H219" s="250">
        <v>138</v>
      </c>
      <c r="I219" s="251"/>
      <c r="J219" s="247"/>
      <c r="K219" s="247"/>
      <c r="L219" s="252"/>
      <c r="M219" s="253"/>
      <c r="N219" s="254"/>
      <c r="O219" s="254"/>
      <c r="P219" s="254"/>
      <c r="Q219" s="254"/>
      <c r="R219" s="254"/>
      <c r="S219" s="254"/>
      <c r="T219" s="255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56" t="s">
        <v>140</v>
      </c>
      <c r="AU219" s="256" t="s">
        <v>86</v>
      </c>
      <c r="AV219" s="14" t="s">
        <v>86</v>
      </c>
      <c r="AW219" s="14" t="s">
        <v>32</v>
      </c>
      <c r="AX219" s="14" t="s">
        <v>76</v>
      </c>
      <c r="AY219" s="256" t="s">
        <v>129</v>
      </c>
    </row>
    <row r="220" s="13" customFormat="1">
      <c r="A220" s="13"/>
      <c r="B220" s="236"/>
      <c r="C220" s="237"/>
      <c r="D220" s="231" t="s">
        <v>140</v>
      </c>
      <c r="E220" s="238" t="s">
        <v>1</v>
      </c>
      <c r="F220" s="239" t="s">
        <v>296</v>
      </c>
      <c r="G220" s="237"/>
      <c r="H220" s="238" t="s">
        <v>1</v>
      </c>
      <c r="I220" s="240"/>
      <c r="J220" s="237"/>
      <c r="K220" s="237"/>
      <c r="L220" s="241"/>
      <c r="M220" s="242"/>
      <c r="N220" s="243"/>
      <c r="O220" s="243"/>
      <c r="P220" s="243"/>
      <c r="Q220" s="243"/>
      <c r="R220" s="243"/>
      <c r="S220" s="243"/>
      <c r="T220" s="244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45" t="s">
        <v>140</v>
      </c>
      <c r="AU220" s="245" t="s">
        <v>86</v>
      </c>
      <c r="AV220" s="13" t="s">
        <v>84</v>
      </c>
      <c r="AW220" s="13" t="s">
        <v>32</v>
      </c>
      <c r="AX220" s="13" t="s">
        <v>76</v>
      </c>
      <c r="AY220" s="245" t="s">
        <v>129</v>
      </c>
    </row>
    <row r="221" s="14" customFormat="1">
      <c r="A221" s="14"/>
      <c r="B221" s="246"/>
      <c r="C221" s="247"/>
      <c r="D221" s="231" t="s">
        <v>140</v>
      </c>
      <c r="E221" s="248" t="s">
        <v>1</v>
      </c>
      <c r="F221" s="249" t="s">
        <v>297</v>
      </c>
      <c r="G221" s="247"/>
      <c r="H221" s="250">
        <v>20</v>
      </c>
      <c r="I221" s="251"/>
      <c r="J221" s="247"/>
      <c r="K221" s="247"/>
      <c r="L221" s="252"/>
      <c r="M221" s="253"/>
      <c r="N221" s="254"/>
      <c r="O221" s="254"/>
      <c r="P221" s="254"/>
      <c r="Q221" s="254"/>
      <c r="R221" s="254"/>
      <c r="S221" s="254"/>
      <c r="T221" s="255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56" t="s">
        <v>140</v>
      </c>
      <c r="AU221" s="256" t="s">
        <v>86</v>
      </c>
      <c r="AV221" s="14" t="s">
        <v>86</v>
      </c>
      <c r="AW221" s="14" t="s">
        <v>32</v>
      </c>
      <c r="AX221" s="14" t="s">
        <v>76</v>
      </c>
      <c r="AY221" s="256" t="s">
        <v>129</v>
      </c>
    </row>
    <row r="222" s="15" customFormat="1">
      <c r="A222" s="15"/>
      <c r="B222" s="257"/>
      <c r="C222" s="258"/>
      <c r="D222" s="231" t="s">
        <v>140</v>
      </c>
      <c r="E222" s="259" t="s">
        <v>1</v>
      </c>
      <c r="F222" s="260" t="s">
        <v>180</v>
      </c>
      <c r="G222" s="258"/>
      <c r="H222" s="261">
        <v>158</v>
      </c>
      <c r="I222" s="262"/>
      <c r="J222" s="258"/>
      <c r="K222" s="258"/>
      <c r="L222" s="263"/>
      <c r="M222" s="264"/>
      <c r="N222" s="265"/>
      <c r="O222" s="265"/>
      <c r="P222" s="265"/>
      <c r="Q222" s="265"/>
      <c r="R222" s="265"/>
      <c r="S222" s="265"/>
      <c r="T222" s="266"/>
      <c r="U222" s="15"/>
      <c r="V222" s="15"/>
      <c r="W222" s="15"/>
      <c r="X222" s="15"/>
      <c r="Y222" s="15"/>
      <c r="Z222" s="15"/>
      <c r="AA222" s="15"/>
      <c r="AB222" s="15"/>
      <c r="AC222" s="15"/>
      <c r="AD222" s="15"/>
      <c r="AE222" s="15"/>
      <c r="AT222" s="267" t="s">
        <v>140</v>
      </c>
      <c r="AU222" s="267" t="s">
        <v>86</v>
      </c>
      <c r="AV222" s="15" t="s">
        <v>136</v>
      </c>
      <c r="AW222" s="15" t="s">
        <v>32</v>
      </c>
      <c r="AX222" s="15" t="s">
        <v>84</v>
      </c>
      <c r="AY222" s="267" t="s">
        <v>129</v>
      </c>
    </row>
    <row r="223" s="12" customFormat="1" ht="22.8" customHeight="1">
      <c r="A223" s="12"/>
      <c r="B223" s="202"/>
      <c r="C223" s="203"/>
      <c r="D223" s="204" t="s">
        <v>75</v>
      </c>
      <c r="E223" s="216" t="s">
        <v>136</v>
      </c>
      <c r="F223" s="216" t="s">
        <v>298</v>
      </c>
      <c r="G223" s="203"/>
      <c r="H223" s="203"/>
      <c r="I223" s="206"/>
      <c r="J223" s="217">
        <f>BK223</f>
        <v>0</v>
      </c>
      <c r="K223" s="203"/>
      <c r="L223" s="208"/>
      <c r="M223" s="209"/>
      <c r="N223" s="210"/>
      <c r="O223" s="210"/>
      <c r="P223" s="211">
        <f>SUM(P224:P227)</f>
        <v>0</v>
      </c>
      <c r="Q223" s="210"/>
      <c r="R223" s="211">
        <f>SUM(R224:R227)</f>
        <v>0</v>
      </c>
      <c r="S223" s="210"/>
      <c r="T223" s="212">
        <f>SUM(T224:T227)</f>
        <v>0</v>
      </c>
      <c r="U223" s="12"/>
      <c r="V223" s="12"/>
      <c r="W223" s="12"/>
      <c r="X223" s="12"/>
      <c r="Y223" s="12"/>
      <c r="Z223" s="12"/>
      <c r="AA223" s="12"/>
      <c r="AB223" s="12"/>
      <c r="AC223" s="12"/>
      <c r="AD223" s="12"/>
      <c r="AE223" s="12"/>
      <c r="AR223" s="213" t="s">
        <v>84</v>
      </c>
      <c r="AT223" s="214" t="s">
        <v>75</v>
      </c>
      <c r="AU223" s="214" t="s">
        <v>84</v>
      </c>
      <c r="AY223" s="213" t="s">
        <v>129</v>
      </c>
      <c r="BK223" s="215">
        <f>SUM(BK224:BK227)</f>
        <v>0</v>
      </c>
    </row>
    <row r="224" s="2" customFormat="1" ht="24.15" customHeight="1">
      <c r="A224" s="38"/>
      <c r="B224" s="39"/>
      <c r="C224" s="218" t="s">
        <v>299</v>
      </c>
      <c r="D224" s="218" t="s">
        <v>131</v>
      </c>
      <c r="E224" s="219" t="s">
        <v>300</v>
      </c>
      <c r="F224" s="220" t="s">
        <v>301</v>
      </c>
      <c r="G224" s="221" t="s">
        <v>184</v>
      </c>
      <c r="H224" s="222">
        <v>3.5699999999999998</v>
      </c>
      <c r="I224" s="223"/>
      <c r="J224" s="224">
        <f>ROUND(I224*H224,2)</f>
        <v>0</v>
      </c>
      <c r="K224" s="220" t="s">
        <v>135</v>
      </c>
      <c r="L224" s="44"/>
      <c r="M224" s="225" t="s">
        <v>1</v>
      </c>
      <c r="N224" s="226" t="s">
        <v>41</v>
      </c>
      <c r="O224" s="91"/>
      <c r="P224" s="227">
        <f>O224*H224</f>
        <v>0</v>
      </c>
      <c r="Q224" s="227">
        <v>0</v>
      </c>
      <c r="R224" s="227">
        <f>Q224*H224</f>
        <v>0</v>
      </c>
      <c r="S224" s="227">
        <v>0</v>
      </c>
      <c r="T224" s="228">
        <f>S224*H224</f>
        <v>0</v>
      </c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R224" s="229" t="s">
        <v>136</v>
      </c>
      <c r="AT224" s="229" t="s">
        <v>131</v>
      </c>
      <c r="AU224" s="229" t="s">
        <v>86</v>
      </c>
      <c r="AY224" s="17" t="s">
        <v>129</v>
      </c>
      <c r="BE224" s="230">
        <f>IF(N224="základní",J224,0)</f>
        <v>0</v>
      </c>
      <c r="BF224" s="230">
        <f>IF(N224="snížená",J224,0)</f>
        <v>0</v>
      </c>
      <c r="BG224" s="230">
        <f>IF(N224="zákl. přenesená",J224,0)</f>
        <v>0</v>
      </c>
      <c r="BH224" s="230">
        <f>IF(N224="sníž. přenesená",J224,0)</f>
        <v>0</v>
      </c>
      <c r="BI224" s="230">
        <f>IF(N224="nulová",J224,0)</f>
        <v>0</v>
      </c>
      <c r="BJ224" s="17" t="s">
        <v>84</v>
      </c>
      <c r="BK224" s="230">
        <f>ROUND(I224*H224,2)</f>
        <v>0</v>
      </c>
      <c r="BL224" s="17" t="s">
        <v>136</v>
      </c>
      <c r="BM224" s="229" t="s">
        <v>302</v>
      </c>
    </row>
    <row r="225" s="2" customFormat="1">
      <c r="A225" s="38"/>
      <c r="B225" s="39"/>
      <c r="C225" s="40"/>
      <c r="D225" s="231" t="s">
        <v>138</v>
      </c>
      <c r="E225" s="40"/>
      <c r="F225" s="232" t="s">
        <v>303</v>
      </c>
      <c r="G225" s="40"/>
      <c r="H225" s="40"/>
      <c r="I225" s="233"/>
      <c r="J225" s="40"/>
      <c r="K225" s="40"/>
      <c r="L225" s="44"/>
      <c r="M225" s="234"/>
      <c r="N225" s="235"/>
      <c r="O225" s="91"/>
      <c r="P225" s="91"/>
      <c r="Q225" s="91"/>
      <c r="R225" s="91"/>
      <c r="S225" s="91"/>
      <c r="T225" s="92"/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T225" s="17" t="s">
        <v>138</v>
      </c>
      <c r="AU225" s="17" t="s">
        <v>86</v>
      </c>
    </row>
    <row r="226" s="13" customFormat="1">
      <c r="A226" s="13"/>
      <c r="B226" s="236"/>
      <c r="C226" s="237"/>
      <c r="D226" s="231" t="s">
        <v>140</v>
      </c>
      <c r="E226" s="238" t="s">
        <v>1</v>
      </c>
      <c r="F226" s="239" t="s">
        <v>304</v>
      </c>
      <c r="G226" s="237"/>
      <c r="H226" s="238" t="s">
        <v>1</v>
      </c>
      <c r="I226" s="240"/>
      <c r="J226" s="237"/>
      <c r="K226" s="237"/>
      <c r="L226" s="241"/>
      <c r="M226" s="242"/>
      <c r="N226" s="243"/>
      <c r="O226" s="243"/>
      <c r="P226" s="243"/>
      <c r="Q226" s="243"/>
      <c r="R226" s="243"/>
      <c r="S226" s="243"/>
      <c r="T226" s="244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45" t="s">
        <v>140</v>
      </c>
      <c r="AU226" s="245" t="s">
        <v>86</v>
      </c>
      <c r="AV226" s="13" t="s">
        <v>84</v>
      </c>
      <c r="AW226" s="13" t="s">
        <v>32</v>
      </c>
      <c r="AX226" s="13" t="s">
        <v>76</v>
      </c>
      <c r="AY226" s="245" t="s">
        <v>129</v>
      </c>
    </row>
    <row r="227" s="14" customFormat="1">
      <c r="A227" s="14"/>
      <c r="B227" s="246"/>
      <c r="C227" s="247"/>
      <c r="D227" s="231" t="s">
        <v>140</v>
      </c>
      <c r="E227" s="248" t="s">
        <v>1</v>
      </c>
      <c r="F227" s="249" t="s">
        <v>305</v>
      </c>
      <c r="G227" s="247"/>
      <c r="H227" s="250">
        <v>3.5699999999999998</v>
      </c>
      <c r="I227" s="251"/>
      <c r="J227" s="247"/>
      <c r="K227" s="247"/>
      <c r="L227" s="252"/>
      <c r="M227" s="253"/>
      <c r="N227" s="254"/>
      <c r="O227" s="254"/>
      <c r="P227" s="254"/>
      <c r="Q227" s="254"/>
      <c r="R227" s="254"/>
      <c r="S227" s="254"/>
      <c r="T227" s="255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256" t="s">
        <v>140</v>
      </c>
      <c r="AU227" s="256" t="s">
        <v>86</v>
      </c>
      <c r="AV227" s="14" t="s">
        <v>86</v>
      </c>
      <c r="AW227" s="14" t="s">
        <v>32</v>
      </c>
      <c r="AX227" s="14" t="s">
        <v>84</v>
      </c>
      <c r="AY227" s="256" t="s">
        <v>129</v>
      </c>
    </row>
    <row r="228" s="12" customFormat="1" ht="22.8" customHeight="1">
      <c r="A228" s="12"/>
      <c r="B228" s="202"/>
      <c r="C228" s="203"/>
      <c r="D228" s="204" t="s">
        <v>75</v>
      </c>
      <c r="E228" s="216" t="s">
        <v>160</v>
      </c>
      <c r="F228" s="216" t="s">
        <v>306</v>
      </c>
      <c r="G228" s="203"/>
      <c r="H228" s="203"/>
      <c r="I228" s="206"/>
      <c r="J228" s="217">
        <f>BK228</f>
        <v>0</v>
      </c>
      <c r="K228" s="203"/>
      <c r="L228" s="208"/>
      <c r="M228" s="209"/>
      <c r="N228" s="210"/>
      <c r="O228" s="210"/>
      <c r="P228" s="211">
        <f>SUM(P229:P246)</f>
        <v>0</v>
      </c>
      <c r="Q228" s="210"/>
      <c r="R228" s="211">
        <f>SUM(R229:R246)</f>
        <v>75.431076500000003</v>
      </c>
      <c r="S228" s="210"/>
      <c r="T228" s="212">
        <f>SUM(T229:T246)</f>
        <v>0</v>
      </c>
      <c r="U228" s="12"/>
      <c r="V228" s="12"/>
      <c r="W228" s="12"/>
      <c r="X228" s="12"/>
      <c r="Y228" s="12"/>
      <c r="Z228" s="12"/>
      <c r="AA228" s="12"/>
      <c r="AB228" s="12"/>
      <c r="AC228" s="12"/>
      <c r="AD228" s="12"/>
      <c r="AE228" s="12"/>
      <c r="AR228" s="213" t="s">
        <v>84</v>
      </c>
      <c r="AT228" s="214" t="s">
        <v>75</v>
      </c>
      <c r="AU228" s="214" t="s">
        <v>84</v>
      </c>
      <c r="AY228" s="213" t="s">
        <v>129</v>
      </c>
      <c r="BK228" s="215">
        <f>SUM(BK229:BK246)</f>
        <v>0</v>
      </c>
    </row>
    <row r="229" s="2" customFormat="1" ht="14.4" customHeight="1">
      <c r="A229" s="38"/>
      <c r="B229" s="39"/>
      <c r="C229" s="218" t="s">
        <v>307</v>
      </c>
      <c r="D229" s="218" t="s">
        <v>131</v>
      </c>
      <c r="E229" s="219" t="s">
        <v>308</v>
      </c>
      <c r="F229" s="220" t="s">
        <v>309</v>
      </c>
      <c r="G229" s="221" t="s">
        <v>134</v>
      </c>
      <c r="H229" s="222">
        <v>348.75</v>
      </c>
      <c r="I229" s="223"/>
      <c r="J229" s="224">
        <f>ROUND(I229*H229,2)</f>
        <v>0</v>
      </c>
      <c r="K229" s="220" t="s">
        <v>135</v>
      </c>
      <c r="L229" s="44"/>
      <c r="M229" s="225" t="s">
        <v>1</v>
      </c>
      <c r="N229" s="226" t="s">
        <v>41</v>
      </c>
      <c r="O229" s="91"/>
      <c r="P229" s="227">
        <f>O229*H229</f>
        <v>0</v>
      </c>
      <c r="Q229" s="227">
        <v>0</v>
      </c>
      <c r="R229" s="227">
        <f>Q229*H229</f>
        <v>0</v>
      </c>
      <c r="S229" s="227">
        <v>0</v>
      </c>
      <c r="T229" s="228">
        <f>S229*H229</f>
        <v>0</v>
      </c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R229" s="229" t="s">
        <v>136</v>
      </c>
      <c r="AT229" s="229" t="s">
        <v>131</v>
      </c>
      <c r="AU229" s="229" t="s">
        <v>86</v>
      </c>
      <c r="AY229" s="17" t="s">
        <v>129</v>
      </c>
      <c r="BE229" s="230">
        <f>IF(N229="základní",J229,0)</f>
        <v>0</v>
      </c>
      <c r="BF229" s="230">
        <f>IF(N229="snížená",J229,0)</f>
        <v>0</v>
      </c>
      <c r="BG229" s="230">
        <f>IF(N229="zákl. přenesená",J229,0)</f>
        <v>0</v>
      </c>
      <c r="BH229" s="230">
        <f>IF(N229="sníž. přenesená",J229,0)</f>
        <v>0</v>
      </c>
      <c r="BI229" s="230">
        <f>IF(N229="nulová",J229,0)</f>
        <v>0</v>
      </c>
      <c r="BJ229" s="17" t="s">
        <v>84</v>
      </c>
      <c r="BK229" s="230">
        <f>ROUND(I229*H229,2)</f>
        <v>0</v>
      </c>
      <c r="BL229" s="17" t="s">
        <v>136</v>
      </c>
      <c r="BM229" s="229" t="s">
        <v>310</v>
      </c>
    </row>
    <row r="230" s="2" customFormat="1">
      <c r="A230" s="38"/>
      <c r="B230" s="39"/>
      <c r="C230" s="40"/>
      <c r="D230" s="231" t="s">
        <v>138</v>
      </c>
      <c r="E230" s="40"/>
      <c r="F230" s="232" t="s">
        <v>311</v>
      </c>
      <c r="G230" s="40"/>
      <c r="H230" s="40"/>
      <c r="I230" s="233"/>
      <c r="J230" s="40"/>
      <c r="K230" s="40"/>
      <c r="L230" s="44"/>
      <c r="M230" s="234"/>
      <c r="N230" s="235"/>
      <c r="O230" s="91"/>
      <c r="P230" s="91"/>
      <c r="Q230" s="91"/>
      <c r="R230" s="91"/>
      <c r="S230" s="91"/>
      <c r="T230" s="92"/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T230" s="17" t="s">
        <v>138</v>
      </c>
      <c r="AU230" s="17" t="s">
        <v>86</v>
      </c>
    </row>
    <row r="231" s="13" customFormat="1">
      <c r="A231" s="13"/>
      <c r="B231" s="236"/>
      <c r="C231" s="237"/>
      <c r="D231" s="231" t="s">
        <v>140</v>
      </c>
      <c r="E231" s="238" t="s">
        <v>1</v>
      </c>
      <c r="F231" s="239" t="s">
        <v>312</v>
      </c>
      <c r="G231" s="237"/>
      <c r="H231" s="238" t="s">
        <v>1</v>
      </c>
      <c r="I231" s="240"/>
      <c r="J231" s="237"/>
      <c r="K231" s="237"/>
      <c r="L231" s="241"/>
      <c r="M231" s="242"/>
      <c r="N231" s="243"/>
      <c r="O231" s="243"/>
      <c r="P231" s="243"/>
      <c r="Q231" s="243"/>
      <c r="R231" s="243"/>
      <c r="S231" s="243"/>
      <c r="T231" s="244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45" t="s">
        <v>140</v>
      </c>
      <c r="AU231" s="245" t="s">
        <v>86</v>
      </c>
      <c r="AV231" s="13" t="s">
        <v>84</v>
      </c>
      <c r="AW231" s="13" t="s">
        <v>32</v>
      </c>
      <c r="AX231" s="13" t="s">
        <v>76</v>
      </c>
      <c r="AY231" s="245" t="s">
        <v>129</v>
      </c>
    </row>
    <row r="232" s="14" customFormat="1">
      <c r="A232" s="14"/>
      <c r="B232" s="246"/>
      <c r="C232" s="247"/>
      <c r="D232" s="231" t="s">
        <v>140</v>
      </c>
      <c r="E232" s="248" t="s">
        <v>1</v>
      </c>
      <c r="F232" s="249" t="s">
        <v>264</v>
      </c>
      <c r="G232" s="247"/>
      <c r="H232" s="250">
        <v>348.75</v>
      </c>
      <c r="I232" s="251"/>
      <c r="J232" s="247"/>
      <c r="K232" s="247"/>
      <c r="L232" s="252"/>
      <c r="M232" s="253"/>
      <c r="N232" s="254"/>
      <c r="O232" s="254"/>
      <c r="P232" s="254"/>
      <c r="Q232" s="254"/>
      <c r="R232" s="254"/>
      <c r="S232" s="254"/>
      <c r="T232" s="255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T232" s="256" t="s">
        <v>140</v>
      </c>
      <c r="AU232" s="256" t="s">
        <v>86</v>
      </c>
      <c r="AV232" s="14" t="s">
        <v>86</v>
      </c>
      <c r="AW232" s="14" t="s">
        <v>32</v>
      </c>
      <c r="AX232" s="14" t="s">
        <v>84</v>
      </c>
      <c r="AY232" s="256" t="s">
        <v>129</v>
      </c>
    </row>
    <row r="233" s="2" customFormat="1" ht="24.15" customHeight="1">
      <c r="A233" s="38"/>
      <c r="B233" s="39"/>
      <c r="C233" s="218" t="s">
        <v>313</v>
      </c>
      <c r="D233" s="218" t="s">
        <v>131</v>
      </c>
      <c r="E233" s="219" t="s">
        <v>314</v>
      </c>
      <c r="F233" s="220" t="s">
        <v>315</v>
      </c>
      <c r="G233" s="221" t="s">
        <v>134</v>
      </c>
      <c r="H233" s="222">
        <v>348.75</v>
      </c>
      <c r="I233" s="223"/>
      <c r="J233" s="224">
        <f>ROUND(I233*H233,2)</f>
        <v>0</v>
      </c>
      <c r="K233" s="220" t="s">
        <v>135</v>
      </c>
      <c r="L233" s="44"/>
      <c r="M233" s="225" t="s">
        <v>1</v>
      </c>
      <c r="N233" s="226" t="s">
        <v>41</v>
      </c>
      <c r="O233" s="91"/>
      <c r="P233" s="227">
        <f>O233*H233</f>
        <v>0</v>
      </c>
      <c r="Q233" s="227">
        <v>0.084250000000000005</v>
      </c>
      <c r="R233" s="227">
        <f>Q233*H233</f>
        <v>29.382187500000001</v>
      </c>
      <c r="S233" s="227">
        <v>0</v>
      </c>
      <c r="T233" s="228">
        <f>S233*H233</f>
        <v>0</v>
      </c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R233" s="229" t="s">
        <v>136</v>
      </c>
      <c r="AT233" s="229" t="s">
        <v>131</v>
      </c>
      <c r="AU233" s="229" t="s">
        <v>86</v>
      </c>
      <c r="AY233" s="17" t="s">
        <v>129</v>
      </c>
      <c r="BE233" s="230">
        <f>IF(N233="základní",J233,0)</f>
        <v>0</v>
      </c>
      <c r="BF233" s="230">
        <f>IF(N233="snížená",J233,0)</f>
        <v>0</v>
      </c>
      <c r="BG233" s="230">
        <f>IF(N233="zákl. přenesená",J233,0)</f>
        <v>0</v>
      </c>
      <c r="BH233" s="230">
        <f>IF(N233="sníž. přenesená",J233,0)</f>
        <v>0</v>
      </c>
      <c r="BI233" s="230">
        <f>IF(N233="nulová",J233,0)</f>
        <v>0</v>
      </c>
      <c r="BJ233" s="17" t="s">
        <v>84</v>
      </c>
      <c r="BK233" s="230">
        <f>ROUND(I233*H233,2)</f>
        <v>0</v>
      </c>
      <c r="BL233" s="17" t="s">
        <v>136</v>
      </c>
      <c r="BM233" s="229" t="s">
        <v>316</v>
      </c>
    </row>
    <row r="234" s="2" customFormat="1">
      <c r="A234" s="38"/>
      <c r="B234" s="39"/>
      <c r="C234" s="40"/>
      <c r="D234" s="231" t="s">
        <v>138</v>
      </c>
      <c r="E234" s="40"/>
      <c r="F234" s="232" t="s">
        <v>317</v>
      </c>
      <c r="G234" s="40"/>
      <c r="H234" s="40"/>
      <c r="I234" s="233"/>
      <c r="J234" s="40"/>
      <c r="K234" s="40"/>
      <c r="L234" s="44"/>
      <c r="M234" s="234"/>
      <c r="N234" s="235"/>
      <c r="O234" s="91"/>
      <c r="P234" s="91"/>
      <c r="Q234" s="91"/>
      <c r="R234" s="91"/>
      <c r="S234" s="91"/>
      <c r="T234" s="92"/>
      <c r="U234" s="38"/>
      <c r="V234" s="38"/>
      <c r="W234" s="38"/>
      <c r="X234" s="38"/>
      <c r="Y234" s="38"/>
      <c r="Z234" s="38"/>
      <c r="AA234" s="38"/>
      <c r="AB234" s="38"/>
      <c r="AC234" s="38"/>
      <c r="AD234" s="38"/>
      <c r="AE234" s="38"/>
      <c r="AT234" s="17" t="s">
        <v>138</v>
      </c>
      <c r="AU234" s="17" t="s">
        <v>86</v>
      </c>
    </row>
    <row r="235" s="13" customFormat="1">
      <c r="A235" s="13"/>
      <c r="B235" s="236"/>
      <c r="C235" s="237"/>
      <c r="D235" s="231" t="s">
        <v>140</v>
      </c>
      <c r="E235" s="238" t="s">
        <v>1</v>
      </c>
      <c r="F235" s="239" t="s">
        <v>318</v>
      </c>
      <c r="G235" s="237"/>
      <c r="H235" s="238" t="s">
        <v>1</v>
      </c>
      <c r="I235" s="240"/>
      <c r="J235" s="237"/>
      <c r="K235" s="237"/>
      <c r="L235" s="241"/>
      <c r="M235" s="242"/>
      <c r="N235" s="243"/>
      <c r="O235" s="243"/>
      <c r="P235" s="243"/>
      <c r="Q235" s="243"/>
      <c r="R235" s="243"/>
      <c r="S235" s="243"/>
      <c r="T235" s="244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45" t="s">
        <v>140</v>
      </c>
      <c r="AU235" s="245" t="s">
        <v>86</v>
      </c>
      <c r="AV235" s="13" t="s">
        <v>84</v>
      </c>
      <c r="AW235" s="13" t="s">
        <v>32</v>
      </c>
      <c r="AX235" s="13" t="s">
        <v>76</v>
      </c>
      <c r="AY235" s="245" t="s">
        <v>129</v>
      </c>
    </row>
    <row r="236" s="14" customFormat="1">
      <c r="A236" s="14"/>
      <c r="B236" s="246"/>
      <c r="C236" s="247"/>
      <c r="D236" s="231" t="s">
        <v>140</v>
      </c>
      <c r="E236" s="248" t="s">
        <v>1</v>
      </c>
      <c r="F236" s="249" t="s">
        <v>264</v>
      </c>
      <c r="G236" s="247"/>
      <c r="H236" s="250">
        <v>348.75</v>
      </c>
      <c r="I236" s="251"/>
      <c r="J236" s="247"/>
      <c r="K236" s="247"/>
      <c r="L236" s="252"/>
      <c r="M236" s="253"/>
      <c r="N236" s="254"/>
      <c r="O236" s="254"/>
      <c r="P236" s="254"/>
      <c r="Q236" s="254"/>
      <c r="R236" s="254"/>
      <c r="S236" s="254"/>
      <c r="T236" s="255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T236" s="256" t="s">
        <v>140</v>
      </c>
      <c r="AU236" s="256" t="s">
        <v>86</v>
      </c>
      <c r="AV236" s="14" t="s">
        <v>86</v>
      </c>
      <c r="AW236" s="14" t="s">
        <v>32</v>
      </c>
      <c r="AX236" s="14" t="s">
        <v>84</v>
      </c>
      <c r="AY236" s="256" t="s">
        <v>129</v>
      </c>
    </row>
    <row r="237" s="2" customFormat="1" ht="14.4" customHeight="1">
      <c r="A237" s="38"/>
      <c r="B237" s="39"/>
      <c r="C237" s="268" t="s">
        <v>319</v>
      </c>
      <c r="D237" s="268" t="s">
        <v>226</v>
      </c>
      <c r="E237" s="269" t="s">
        <v>320</v>
      </c>
      <c r="F237" s="270" t="s">
        <v>321</v>
      </c>
      <c r="G237" s="271" t="s">
        <v>134</v>
      </c>
      <c r="H237" s="272">
        <v>345.01900000000001</v>
      </c>
      <c r="I237" s="273"/>
      <c r="J237" s="274">
        <f>ROUND(I237*H237,2)</f>
        <v>0</v>
      </c>
      <c r="K237" s="270" t="s">
        <v>135</v>
      </c>
      <c r="L237" s="275"/>
      <c r="M237" s="276" t="s">
        <v>1</v>
      </c>
      <c r="N237" s="277" t="s">
        <v>41</v>
      </c>
      <c r="O237" s="91"/>
      <c r="P237" s="227">
        <f>O237*H237</f>
        <v>0</v>
      </c>
      <c r="Q237" s="227">
        <v>0.13100000000000001</v>
      </c>
      <c r="R237" s="227">
        <f>Q237*H237</f>
        <v>45.197489000000004</v>
      </c>
      <c r="S237" s="227">
        <v>0</v>
      </c>
      <c r="T237" s="228">
        <f>S237*H237</f>
        <v>0</v>
      </c>
      <c r="U237" s="38"/>
      <c r="V237" s="38"/>
      <c r="W237" s="38"/>
      <c r="X237" s="38"/>
      <c r="Y237" s="38"/>
      <c r="Z237" s="38"/>
      <c r="AA237" s="38"/>
      <c r="AB237" s="38"/>
      <c r="AC237" s="38"/>
      <c r="AD237" s="38"/>
      <c r="AE237" s="38"/>
      <c r="AR237" s="229" t="s">
        <v>181</v>
      </c>
      <c r="AT237" s="229" t="s">
        <v>226</v>
      </c>
      <c r="AU237" s="229" t="s">
        <v>86</v>
      </c>
      <c r="AY237" s="17" t="s">
        <v>129</v>
      </c>
      <c r="BE237" s="230">
        <f>IF(N237="základní",J237,0)</f>
        <v>0</v>
      </c>
      <c r="BF237" s="230">
        <f>IF(N237="snížená",J237,0)</f>
        <v>0</v>
      </c>
      <c r="BG237" s="230">
        <f>IF(N237="zákl. přenesená",J237,0)</f>
        <v>0</v>
      </c>
      <c r="BH237" s="230">
        <f>IF(N237="sníž. přenesená",J237,0)</f>
        <v>0</v>
      </c>
      <c r="BI237" s="230">
        <f>IF(N237="nulová",J237,0)</f>
        <v>0</v>
      </c>
      <c r="BJ237" s="17" t="s">
        <v>84</v>
      </c>
      <c r="BK237" s="230">
        <f>ROUND(I237*H237,2)</f>
        <v>0</v>
      </c>
      <c r="BL237" s="17" t="s">
        <v>136</v>
      </c>
      <c r="BM237" s="229" t="s">
        <v>322</v>
      </c>
    </row>
    <row r="238" s="2" customFormat="1">
      <c r="A238" s="38"/>
      <c r="B238" s="39"/>
      <c r="C238" s="40"/>
      <c r="D238" s="231" t="s">
        <v>138</v>
      </c>
      <c r="E238" s="40"/>
      <c r="F238" s="232" t="s">
        <v>321</v>
      </c>
      <c r="G238" s="40"/>
      <c r="H238" s="40"/>
      <c r="I238" s="233"/>
      <c r="J238" s="40"/>
      <c r="K238" s="40"/>
      <c r="L238" s="44"/>
      <c r="M238" s="234"/>
      <c r="N238" s="235"/>
      <c r="O238" s="91"/>
      <c r="P238" s="91"/>
      <c r="Q238" s="91"/>
      <c r="R238" s="91"/>
      <c r="S238" s="91"/>
      <c r="T238" s="92"/>
      <c r="U238" s="38"/>
      <c r="V238" s="38"/>
      <c r="W238" s="38"/>
      <c r="X238" s="38"/>
      <c r="Y238" s="38"/>
      <c r="Z238" s="38"/>
      <c r="AA238" s="38"/>
      <c r="AB238" s="38"/>
      <c r="AC238" s="38"/>
      <c r="AD238" s="38"/>
      <c r="AE238" s="38"/>
      <c r="AT238" s="17" t="s">
        <v>138</v>
      </c>
      <c r="AU238" s="17" t="s">
        <v>86</v>
      </c>
    </row>
    <row r="239" s="13" customFormat="1">
      <c r="A239" s="13"/>
      <c r="B239" s="236"/>
      <c r="C239" s="237"/>
      <c r="D239" s="231" t="s">
        <v>140</v>
      </c>
      <c r="E239" s="238" t="s">
        <v>1</v>
      </c>
      <c r="F239" s="239" t="s">
        <v>323</v>
      </c>
      <c r="G239" s="237"/>
      <c r="H239" s="238" t="s">
        <v>1</v>
      </c>
      <c r="I239" s="240"/>
      <c r="J239" s="237"/>
      <c r="K239" s="237"/>
      <c r="L239" s="241"/>
      <c r="M239" s="242"/>
      <c r="N239" s="243"/>
      <c r="O239" s="243"/>
      <c r="P239" s="243"/>
      <c r="Q239" s="243"/>
      <c r="R239" s="243"/>
      <c r="S239" s="243"/>
      <c r="T239" s="244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45" t="s">
        <v>140</v>
      </c>
      <c r="AU239" s="245" t="s">
        <v>86</v>
      </c>
      <c r="AV239" s="13" t="s">
        <v>84</v>
      </c>
      <c r="AW239" s="13" t="s">
        <v>32</v>
      </c>
      <c r="AX239" s="13" t="s">
        <v>76</v>
      </c>
      <c r="AY239" s="245" t="s">
        <v>129</v>
      </c>
    </row>
    <row r="240" s="14" customFormat="1">
      <c r="A240" s="14"/>
      <c r="B240" s="246"/>
      <c r="C240" s="247"/>
      <c r="D240" s="231" t="s">
        <v>140</v>
      </c>
      <c r="E240" s="248" t="s">
        <v>1</v>
      </c>
      <c r="F240" s="249" t="s">
        <v>324</v>
      </c>
      <c r="G240" s="247"/>
      <c r="H240" s="250">
        <v>345.01900000000001</v>
      </c>
      <c r="I240" s="251"/>
      <c r="J240" s="247"/>
      <c r="K240" s="247"/>
      <c r="L240" s="252"/>
      <c r="M240" s="253"/>
      <c r="N240" s="254"/>
      <c r="O240" s="254"/>
      <c r="P240" s="254"/>
      <c r="Q240" s="254"/>
      <c r="R240" s="254"/>
      <c r="S240" s="254"/>
      <c r="T240" s="255"/>
      <c r="U240" s="14"/>
      <c r="V240" s="14"/>
      <c r="W240" s="14"/>
      <c r="X240" s="14"/>
      <c r="Y240" s="14"/>
      <c r="Z240" s="14"/>
      <c r="AA240" s="14"/>
      <c r="AB240" s="14"/>
      <c r="AC240" s="14"/>
      <c r="AD240" s="14"/>
      <c r="AE240" s="14"/>
      <c r="AT240" s="256" t="s">
        <v>140</v>
      </c>
      <c r="AU240" s="256" t="s">
        <v>86</v>
      </c>
      <c r="AV240" s="14" t="s">
        <v>86</v>
      </c>
      <c r="AW240" s="14" t="s">
        <v>32</v>
      </c>
      <c r="AX240" s="14" t="s">
        <v>84</v>
      </c>
      <c r="AY240" s="256" t="s">
        <v>129</v>
      </c>
    </row>
    <row r="241" s="2" customFormat="1" ht="24.15" customHeight="1">
      <c r="A241" s="38"/>
      <c r="B241" s="39"/>
      <c r="C241" s="268" t="s">
        <v>325</v>
      </c>
      <c r="D241" s="268" t="s">
        <v>226</v>
      </c>
      <c r="E241" s="269" t="s">
        <v>326</v>
      </c>
      <c r="F241" s="270" t="s">
        <v>327</v>
      </c>
      <c r="G241" s="271" t="s">
        <v>134</v>
      </c>
      <c r="H241" s="272">
        <v>5.6760000000000002</v>
      </c>
      <c r="I241" s="273"/>
      <c r="J241" s="274">
        <f>ROUND(I241*H241,2)</f>
        <v>0</v>
      </c>
      <c r="K241" s="270" t="s">
        <v>1</v>
      </c>
      <c r="L241" s="275"/>
      <c r="M241" s="276" t="s">
        <v>1</v>
      </c>
      <c r="N241" s="277" t="s">
        <v>41</v>
      </c>
      <c r="O241" s="91"/>
      <c r="P241" s="227">
        <f>O241*H241</f>
        <v>0</v>
      </c>
      <c r="Q241" s="227">
        <v>0.14999999999999999</v>
      </c>
      <c r="R241" s="227">
        <f>Q241*H241</f>
        <v>0.85140000000000005</v>
      </c>
      <c r="S241" s="227">
        <v>0</v>
      </c>
      <c r="T241" s="228">
        <f>S241*H241</f>
        <v>0</v>
      </c>
      <c r="U241" s="38"/>
      <c r="V241" s="38"/>
      <c r="W241" s="38"/>
      <c r="X241" s="38"/>
      <c r="Y241" s="38"/>
      <c r="Z241" s="38"/>
      <c r="AA241" s="38"/>
      <c r="AB241" s="38"/>
      <c r="AC241" s="38"/>
      <c r="AD241" s="38"/>
      <c r="AE241" s="38"/>
      <c r="AR241" s="229" t="s">
        <v>181</v>
      </c>
      <c r="AT241" s="229" t="s">
        <v>226</v>
      </c>
      <c r="AU241" s="229" t="s">
        <v>86</v>
      </c>
      <c r="AY241" s="17" t="s">
        <v>129</v>
      </c>
      <c r="BE241" s="230">
        <f>IF(N241="základní",J241,0)</f>
        <v>0</v>
      </c>
      <c r="BF241" s="230">
        <f>IF(N241="snížená",J241,0)</f>
        <v>0</v>
      </c>
      <c r="BG241" s="230">
        <f>IF(N241="zákl. přenesená",J241,0)</f>
        <v>0</v>
      </c>
      <c r="BH241" s="230">
        <f>IF(N241="sníž. přenesená",J241,0)</f>
        <v>0</v>
      </c>
      <c r="BI241" s="230">
        <f>IF(N241="nulová",J241,0)</f>
        <v>0</v>
      </c>
      <c r="BJ241" s="17" t="s">
        <v>84</v>
      </c>
      <c r="BK241" s="230">
        <f>ROUND(I241*H241,2)</f>
        <v>0</v>
      </c>
      <c r="BL241" s="17" t="s">
        <v>136</v>
      </c>
      <c r="BM241" s="229" t="s">
        <v>328</v>
      </c>
    </row>
    <row r="242" s="2" customFormat="1">
      <c r="A242" s="38"/>
      <c r="B242" s="39"/>
      <c r="C242" s="40"/>
      <c r="D242" s="231" t="s">
        <v>138</v>
      </c>
      <c r="E242" s="40"/>
      <c r="F242" s="232" t="s">
        <v>329</v>
      </c>
      <c r="G242" s="40"/>
      <c r="H242" s="40"/>
      <c r="I242" s="233"/>
      <c r="J242" s="40"/>
      <c r="K242" s="40"/>
      <c r="L242" s="44"/>
      <c r="M242" s="234"/>
      <c r="N242" s="235"/>
      <c r="O242" s="91"/>
      <c r="P242" s="91"/>
      <c r="Q242" s="91"/>
      <c r="R242" s="91"/>
      <c r="S242" s="91"/>
      <c r="T242" s="92"/>
      <c r="U242" s="38"/>
      <c r="V242" s="38"/>
      <c r="W242" s="38"/>
      <c r="X242" s="38"/>
      <c r="Y242" s="38"/>
      <c r="Z242" s="38"/>
      <c r="AA242" s="38"/>
      <c r="AB242" s="38"/>
      <c r="AC242" s="38"/>
      <c r="AD242" s="38"/>
      <c r="AE242" s="38"/>
      <c r="AT242" s="17" t="s">
        <v>138</v>
      </c>
      <c r="AU242" s="17" t="s">
        <v>86</v>
      </c>
    </row>
    <row r="243" s="14" customFormat="1">
      <c r="A243" s="14"/>
      <c r="B243" s="246"/>
      <c r="C243" s="247"/>
      <c r="D243" s="231" t="s">
        <v>140</v>
      </c>
      <c r="E243" s="248" t="s">
        <v>1</v>
      </c>
      <c r="F243" s="249" t="s">
        <v>330</v>
      </c>
      <c r="G243" s="247"/>
      <c r="H243" s="250">
        <v>5.5650000000000004</v>
      </c>
      <c r="I243" s="251"/>
      <c r="J243" s="247"/>
      <c r="K243" s="247"/>
      <c r="L243" s="252"/>
      <c r="M243" s="253"/>
      <c r="N243" s="254"/>
      <c r="O243" s="254"/>
      <c r="P243" s="254"/>
      <c r="Q243" s="254"/>
      <c r="R243" s="254"/>
      <c r="S243" s="254"/>
      <c r="T243" s="255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T243" s="256" t="s">
        <v>140</v>
      </c>
      <c r="AU243" s="256" t="s">
        <v>86</v>
      </c>
      <c r="AV243" s="14" t="s">
        <v>86</v>
      </c>
      <c r="AW243" s="14" t="s">
        <v>32</v>
      </c>
      <c r="AX243" s="14" t="s">
        <v>84</v>
      </c>
      <c r="AY243" s="256" t="s">
        <v>129</v>
      </c>
    </row>
    <row r="244" s="14" customFormat="1">
      <c r="A244" s="14"/>
      <c r="B244" s="246"/>
      <c r="C244" s="247"/>
      <c r="D244" s="231" t="s">
        <v>140</v>
      </c>
      <c r="E244" s="247"/>
      <c r="F244" s="249" t="s">
        <v>331</v>
      </c>
      <c r="G244" s="247"/>
      <c r="H244" s="250">
        <v>5.6760000000000002</v>
      </c>
      <c r="I244" s="251"/>
      <c r="J244" s="247"/>
      <c r="K244" s="247"/>
      <c r="L244" s="252"/>
      <c r="M244" s="253"/>
      <c r="N244" s="254"/>
      <c r="O244" s="254"/>
      <c r="P244" s="254"/>
      <c r="Q244" s="254"/>
      <c r="R244" s="254"/>
      <c r="S244" s="254"/>
      <c r="T244" s="255"/>
      <c r="U244" s="14"/>
      <c r="V244" s="14"/>
      <c r="W244" s="14"/>
      <c r="X244" s="14"/>
      <c r="Y244" s="14"/>
      <c r="Z244" s="14"/>
      <c r="AA244" s="14"/>
      <c r="AB244" s="14"/>
      <c r="AC244" s="14"/>
      <c r="AD244" s="14"/>
      <c r="AE244" s="14"/>
      <c r="AT244" s="256" t="s">
        <v>140</v>
      </c>
      <c r="AU244" s="256" t="s">
        <v>86</v>
      </c>
      <c r="AV244" s="14" t="s">
        <v>86</v>
      </c>
      <c r="AW244" s="14" t="s">
        <v>4</v>
      </c>
      <c r="AX244" s="14" t="s">
        <v>84</v>
      </c>
      <c r="AY244" s="256" t="s">
        <v>129</v>
      </c>
    </row>
    <row r="245" s="2" customFormat="1" ht="37.8" customHeight="1">
      <c r="A245" s="38"/>
      <c r="B245" s="39"/>
      <c r="C245" s="218" t="s">
        <v>332</v>
      </c>
      <c r="D245" s="218" t="s">
        <v>131</v>
      </c>
      <c r="E245" s="219" t="s">
        <v>333</v>
      </c>
      <c r="F245" s="220" t="s">
        <v>334</v>
      </c>
      <c r="G245" s="221" t="s">
        <v>134</v>
      </c>
      <c r="H245" s="222">
        <v>5.2999999999999998</v>
      </c>
      <c r="I245" s="223"/>
      <c r="J245" s="224">
        <f>ROUND(I245*H245,2)</f>
        <v>0</v>
      </c>
      <c r="K245" s="220" t="s">
        <v>135</v>
      </c>
      <c r="L245" s="44"/>
      <c r="M245" s="225" t="s">
        <v>1</v>
      </c>
      <c r="N245" s="226" t="s">
        <v>41</v>
      </c>
      <c r="O245" s="91"/>
      <c r="P245" s="227">
        <f>O245*H245</f>
        <v>0</v>
      </c>
      <c r="Q245" s="227">
        <v>0</v>
      </c>
      <c r="R245" s="227">
        <f>Q245*H245</f>
        <v>0</v>
      </c>
      <c r="S245" s="227">
        <v>0</v>
      </c>
      <c r="T245" s="228">
        <f>S245*H245</f>
        <v>0</v>
      </c>
      <c r="U245" s="38"/>
      <c r="V245" s="38"/>
      <c r="W245" s="38"/>
      <c r="X245" s="38"/>
      <c r="Y245" s="38"/>
      <c r="Z245" s="38"/>
      <c r="AA245" s="38"/>
      <c r="AB245" s="38"/>
      <c r="AC245" s="38"/>
      <c r="AD245" s="38"/>
      <c r="AE245" s="38"/>
      <c r="AR245" s="229" t="s">
        <v>136</v>
      </c>
      <c r="AT245" s="229" t="s">
        <v>131</v>
      </c>
      <c r="AU245" s="229" t="s">
        <v>86</v>
      </c>
      <c r="AY245" s="17" t="s">
        <v>129</v>
      </c>
      <c r="BE245" s="230">
        <f>IF(N245="základní",J245,0)</f>
        <v>0</v>
      </c>
      <c r="BF245" s="230">
        <f>IF(N245="snížená",J245,0)</f>
        <v>0</v>
      </c>
      <c r="BG245" s="230">
        <f>IF(N245="zákl. přenesená",J245,0)</f>
        <v>0</v>
      </c>
      <c r="BH245" s="230">
        <f>IF(N245="sníž. přenesená",J245,0)</f>
        <v>0</v>
      </c>
      <c r="BI245" s="230">
        <f>IF(N245="nulová",J245,0)</f>
        <v>0</v>
      </c>
      <c r="BJ245" s="17" t="s">
        <v>84</v>
      </c>
      <c r="BK245" s="230">
        <f>ROUND(I245*H245,2)</f>
        <v>0</v>
      </c>
      <c r="BL245" s="17" t="s">
        <v>136</v>
      </c>
      <c r="BM245" s="229" t="s">
        <v>335</v>
      </c>
    </row>
    <row r="246" s="2" customFormat="1">
      <c r="A246" s="38"/>
      <c r="B246" s="39"/>
      <c r="C246" s="40"/>
      <c r="D246" s="231" t="s">
        <v>138</v>
      </c>
      <c r="E246" s="40"/>
      <c r="F246" s="232" t="s">
        <v>336</v>
      </c>
      <c r="G246" s="40"/>
      <c r="H246" s="40"/>
      <c r="I246" s="233"/>
      <c r="J246" s="40"/>
      <c r="K246" s="40"/>
      <c r="L246" s="44"/>
      <c r="M246" s="234"/>
      <c r="N246" s="235"/>
      <c r="O246" s="91"/>
      <c r="P246" s="91"/>
      <c r="Q246" s="91"/>
      <c r="R246" s="91"/>
      <c r="S246" s="91"/>
      <c r="T246" s="92"/>
      <c r="U246" s="38"/>
      <c r="V246" s="38"/>
      <c r="W246" s="38"/>
      <c r="X246" s="38"/>
      <c r="Y246" s="38"/>
      <c r="Z246" s="38"/>
      <c r="AA246" s="38"/>
      <c r="AB246" s="38"/>
      <c r="AC246" s="38"/>
      <c r="AD246" s="38"/>
      <c r="AE246" s="38"/>
      <c r="AT246" s="17" t="s">
        <v>138</v>
      </c>
      <c r="AU246" s="17" t="s">
        <v>86</v>
      </c>
    </row>
    <row r="247" s="12" customFormat="1" ht="22.8" customHeight="1">
      <c r="A247" s="12"/>
      <c r="B247" s="202"/>
      <c r="C247" s="203"/>
      <c r="D247" s="204" t="s">
        <v>75</v>
      </c>
      <c r="E247" s="216" t="s">
        <v>181</v>
      </c>
      <c r="F247" s="216" t="s">
        <v>337</v>
      </c>
      <c r="G247" s="203"/>
      <c r="H247" s="203"/>
      <c r="I247" s="206"/>
      <c r="J247" s="217">
        <f>BK247</f>
        <v>0</v>
      </c>
      <c r="K247" s="203"/>
      <c r="L247" s="208"/>
      <c r="M247" s="209"/>
      <c r="N247" s="210"/>
      <c r="O247" s="210"/>
      <c r="P247" s="211">
        <f>SUM(P248:P280)</f>
        <v>0</v>
      </c>
      <c r="Q247" s="210"/>
      <c r="R247" s="211">
        <f>SUM(R248:R280)</f>
        <v>5.0596199999999998</v>
      </c>
      <c r="S247" s="210"/>
      <c r="T247" s="212">
        <f>SUM(T248:T280)</f>
        <v>0</v>
      </c>
      <c r="U247" s="12"/>
      <c r="V247" s="12"/>
      <c r="W247" s="12"/>
      <c r="X247" s="12"/>
      <c r="Y247" s="12"/>
      <c r="Z247" s="12"/>
      <c r="AA247" s="12"/>
      <c r="AB247" s="12"/>
      <c r="AC247" s="12"/>
      <c r="AD247" s="12"/>
      <c r="AE247" s="12"/>
      <c r="AR247" s="213" t="s">
        <v>84</v>
      </c>
      <c r="AT247" s="214" t="s">
        <v>75</v>
      </c>
      <c r="AU247" s="214" t="s">
        <v>84</v>
      </c>
      <c r="AY247" s="213" t="s">
        <v>129</v>
      </c>
      <c r="BK247" s="215">
        <f>SUM(BK248:BK280)</f>
        <v>0</v>
      </c>
    </row>
    <row r="248" s="2" customFormat="1" ht="24.15" customHeight="1">
      <c r="A248" s="38"/>
      <c r="B248" s="39"/>
      <c r="C248" s="218" t="s">
        <v>338</v>
      </c>
      <c r="D248" s="218" t="s">
        <v>131</v>
      </c>
      <c r="E248" s="219" t="s">
        <v>339</v>
      </c>
      <c r="F248" s="220" t="s">
        <v>340</v>
      </c>
      <c r="G248" s="221" t="s">
        <v>291</v>
      </c>
      <c r="H248" s="222">
        <v>59.5</v>
      </c>
      <c r="I248" s="223"/>
      <c r="J248" s="224">
        <f>ROUND(I248*H248,2)</f>
        <v>0</v>
      </c>
      <c r="K248" s="220" t="s">
        <v>135</v>
      </c>
      <c r="L248" s="44"/>
      <c r="M248" s="225" t="s">
        <v>1</v>
      </c>
      <c r="N248" s="226" t="s">
        <v>41</v>
      </c>
      <c r="O248" s="91"/>
      <c r="P248" s="227">
        <f>O248*H248</f>
        <v>0</v>
      </c>
      <c r="Q248" s="227">
        <v>0.0044000000000000003</v>
      </c>
      <c r="R248" s="227">
        <f>Q248*H248</f>
        <v>0.26180000000000003</v>
      </c>
      <c r="S248" s="227">
        <v>0</v>
      </c>
      <c r="T248" s="228">
        <f>S248*H248</f>
        <v>0</v>
      </c>
      <c r="U248" s="38"/>
      <c r="V248" s="38"/>
      <c r="W248" s="38"/>
      <c r="X248" s="38"/>
      <c r="Y248" s="38"/>
      <c r="Z248" s="38"/>
      <c r="AA248" s="38"/>
      <c r="AB248" s="38"/>
      <c r="AC248" s="38"/>
      <c r="AD248" s="38"/>
      <c r="AE248" s="38"/>
      <c r="AR248" s="229" t="s">
        <v>136</v>
      </c>
      <c r="AT248" s="229" t="s">
        <v>131</v>
      </c>
      <c r="AU248" s="229" t="s">
        <v>86</v>
      </c>
      <c r="AY248" s="17" t="s">
        <v>129</v>
      </c>
      <c r="BE248" s="230">
        <f>IF(N248="základní",J248,0)</f>
        <v>0</v>
      </c>
      <c r="BF248" s="230">
        <f>IF(N248="snížená",J248,0)</f>
        <v>0</v>
      </c>
      <c r="BG248" s="230">
        <f>IF(N248="zákl. přenesená",J248,0)</f>
        <v>0</v>
      </c>
      <c r="BH248" s="230">
        <f>IF(N248="sníž. přenesená",J248,0)</f>
        <v>0</v>
      </c>
      <c r="BI248" s="230">
        <f>IF(N248="nulová",J248,0)</f>
        <v>0</v>
      </c>
      <c r="BJ248" s="17" t="s">
        <v>84</v>
      </c>
      <c r="BK248" s="230">
        <f>ROUND(I248*H248,2)</f>
        <v>0</v>
      </c>
      <c r="BL248" s="17" t="s">
        <v>136</v>
      </c>
      <c r="BM248" s="229" t="s">
        <v>341</v>
      </c>
    </row>
    <row r="249" s="2" customFormat="1">
      <c r="A249" s="38"/>
      <c r="B249" s="39"/>
      <c r="C249" s="40"/>
      <c r="D249" s="231" t="s">
        <v>138</v>
      </c>
      <c r="E249" s="40"/>
      <c r="F249" s="232" t="s">
        <v>342</v>
      </c>
      <c r="G249" s="40"/>
      <c r="H249" s="40"/>
      <c r="I249" s="233"/>
      <c r="J249" s="40"/>
      <c r="K249" s="40"/>
      <c r="L249" s="44"/>
      <c r="M249" s="234"/>
      <c r="N249" s="235"/>
      <c r="O249" s="91"/>
      <c r="P249" s="91"/>
      <c r="Q249" s="91"/>
      <c r="R249" s="91"/>
      <c r="S249" s="91"/>
      <c r="T249" s="92"/>
      <c r="U249" s="38"/>
      <c r="V249" s="38"/>
      <c r="W249" s="38"/>
      <c r="X249" s="38"/>
      <c r="Y249" s="38"/>
      <c r="Z249" s="38"/>
      <c r="AA249" s="38"/>
      <c r="AB249" s="38"/>
      <c r="AC249" s="38"/>
      <c r="AD249" s="38"/>
      <c r="AE249" s="38"/>
      <c r="AT249" s="17" t="s">
        <v>138</v>
      </c>
      <c r="AU249" s="17" t="s">
        <v>86</v>
      </c>
    </row>
    <row r="250" s="13" customFormat="1">
      <c r="A250" s="13"/>
      <c r="B250" s="236"/>
      <c r="C250" s="237"/>
      <c r="D250" s="231" t="s">
        <v>140</v>
      </c>
      <c r="E250" s="238" t="s">
        <v>1</v>
      </c>
      <c r="F250" s="239" t="s">
        <v>195</v>
      </c>
      <c r="G250" s="237"/>
      <c r="H250" s="238" t="s">
        <v>1</v>
      </c>
      <c r="I250" s="240"/>
      <c r="J250" s="237"/>
      <c r="K250" s="237"/>
      <c r="L250" s="241"/>
      <c r="M250" s="242"/>
      <c r="N250" s="243"/>
      <c r="O250" s="243"/>
      <c r="P250" s="243"/>
      <c r="Q250" s="243"/>
      <c r="R250" s="243"/>
      <c r="S250" s="243"/>
      <c r="T250" s="244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45" t="s">
        <v>140</v>
      </c>
      <c r="AU250" s="245" t="s">
        <v>86</v>
      </c>
      <c r="AV250" s="13" t="s">
        <v>84</v>
      </c>
      <c r="AW250" s="13" t="s">
        <v>32</v>
      </c>
      <c r="AX250" s="13" t="s">
        <v>76</v>
      </c>
      <c r="AY250" s="245" t="s">
        <v>129</v>
      </c>
    </row>
    <row r="251" s="14" customFormat="1">
      <c r="A251" s="14"/>
      <c r="B251" s="246"/>
      <c r="C251" s="247"/>
      <c r="D251" s="231" t="s">
        <v>140</v>
      </c>
      <c r="E251" s="248" t="s">
        <v>1</v>
      </c>
      <c r="F251" s="249" t="s">
        <v>343</v>
      </c>
      <c r="G251" s="247"/>
      <c r="H251" s="250">
        <v>59.5</v>
      </c>
      <c r="I251" s="251"/>
      <c r="J251" s="247"/>
      <c r="K251" s="247"/>
      <c r="L251" s="252"/>
      <c r="M251" s="253"/>
      <c r="N251" s="254"/>
      <c r="O251" s="254"/>
      <c r="P251" s="254"/>
      <c r="Q251" s="254"/>
      <c r="R251" s="254"/>
      <c r="S251" s="254"/>
      <c r="T251" s="255"/>
      <c r="U251" s="14"/>
      <c r="V251" s="14"/>
      <c r="W251" s="14"/>
      <c r="X251" s="14"/>
      <c r="Y251" s="14"/>
      <c r="Z251" s="14"/>
      <c r="AA251" s="14"/>
      <c r="AB251" s="14"/>
      <c r="AC251" s="14"/>
      <c r="AD251" s="14"/>
      <c r="AE251" s="14"/>
      <c r="AT251" s="256" t="s">
        <v>140</v>
      </c>
      <c r="AU251" s="256" t="s">
        <v>86</v>
      </c>
      <c r="AV251" s="14" t="s">
        <v>86</v>
      </c>
      <c r="AW251" s="14" t="s">
        <v>32</v>
      </c>
      <c r="AX251" s="14" t="s">
        <v>84</v>
      </c>
      <c r="AY251" s="256" t="s">
        <v>129</v>
      </c>
    </row>
    <row r="252" s="2" customFormat="1" ht="24.15" customHeight="1">
      <c r="A252" s="38"/>
      <c r="B252" s="39"/>
      <c r="C252" s="218" t="s">
        <v>344</v>
      </c>
      <c r="D252" s="218" t="s">
        <v>131</v>
      </c>
      <c r="E252" s="219" t="s">
        <v>345</v>
      </c>
      <c r="F252" s="220" t="s">
        <v>346</v>
      </c>
      <c r="G252" s="221" t="s">
        <v>146</v>
      </c>
      <c r="H252" s="222">
        <v>9</v>
      </c>
      <c r="I252" s="223"/>
      <c r="J252" s="224">
        <f>ROUND(I252*H252,2)</f>
        <v>0</v>
      </c>
      <c r="K252" s="220" t="s">
        <v>135</v>
      </c>
      <c r="L252" s="44"/>
      <c r="M252" s="225" t="s">
        <v>1</v>
      </c>
      <c r="N252" s="226" t="s">
        <v>41</v>
      </c>
      <c r="O252" s="91"/>
      <c r="P252" s="227">
        <f>O252*H252</f>
        <v>0</v>
      </c>
      <c r="Q252" s="227">
        <v>0</v>
      </c>
      <c r="R252" s="227">
        <f>Q252*H252</f>
        <v>0</v>
      </c>
      <c r="S252" s="227">
        <v>0</v>
      </c>
      <c r="T252" s="228">
        <f>S252*H252</f>
        <v>0</v>
      </c>
      <c r="U252" s="38"/>
      <c r="V252" s="38"/>
      <c r="W252" s="38"/>
      <c r="X252" s="38"/>
      <c r="Y252" s="38"/>
      <c r="Z252" s="38"/>
      <c r="AA252" s="38"/>
      <c r="AB252" s="38"/>
      <c r="AC252" s="38"/>
      <c r="AD252" s="38"/>
      <c r="AE252" s="38"/>
      <c r="AR252" s="229" t="s">
        <v>136</v>
      </c>
      <c r="AT252" s="229" t="s">
        <v>131</v>
      </c>
      <c r="AU252" s="229" t="s">
        <v>86</v>
      </c>
      <c r="AY252" s="17" t="s">
        <v>129</v>
      </c>
      <c r="BE252" s="230">
        <f>IF(N252="základní",J252,0)</f>
        <v>0</v>
      </c>
      <c r="BF252" s="230">
        <f>IF(N252="snížená",J252,0)</f>
        <v>0</v>
      </c>
      <c r="BG252" s="230">
        <f>IF(N252="zákl. přenesená",J252,0)</f>
        <v>0</v>
      </c>
      <c r="BH252" s="230">
        <f>IF(N252="sníž. přenesená",J252,0)</f>
        <v>0</v>
      </c>
      <c r="BI252" s="230">
        <f>IF(N252="nulová",J252,0)</f>
        <v>0</v>
      </c>
      <c r="BJ252" s="17" t="s">
        <v>84</v>
      </c>
      <c r="BK252" s="230">
        <f>ROUND(I252*H252,2)</f>
        <v>0</v>
      </c>
      <c r="BL252" s="17" t="s">
        <v>136</v>
      </c>
      <c r="BM252" s="229" t="s">
        <v>347</v>
      </c>
    </row>
    <row r="253" s="2" customFormat="1">
      <c r="A253" s="38"/>
      <c r="B253" s="39"/>
      <c r="C253" s="40"/>
      <c r="D253" s="231" t="s">
        <v>138</v>
      </c>
      <c r="E253" s="40"/>
      <c r="F253" s="232" t="s">
        <v>348</v>
      </c>
      <c r="G253" s="40"/>
      <c r="H253" s="40"/>
      <c r="I253" s="233"/>
      <c r="J253" s="40"/>
      <c r="K253" s="40"/>
      <c r="L253" s="44"/>
      <c r="M253" s="234"/>
      <c r="N253" s="235"/>
      <c r="O253" s="91"/>
      <c r="P253" s="91"/>
      <c r="Q253" s="91"/>
      <c r="R253" s="91"/>
      <c r="S253" s="91"/>
      <c r="T253" s="92"/>
      <c r="U253" s="38"/>
      <c r="V253" s="38"/>
      <c r="W253" s="38"/>
      <c r="X253" s="38"/>
      <c r="Y253" s="38"/>
      <c r="Z253" s="38"/>
      <c r="AA253" s="38"/>
      <c r="AB253" s="38"/>
      <c r="AC253" s="38"/>
      <c r="AD253" s="38"/>
      <c r="AE253" s="38"/>
      <c r="AT253" s="17" t="s">
        <v>138</v>
      </c>
      <c r="AU253" s="17" t="s">
        <v>86</v>
      </c>
    </row>
    <row r="254" s="13" customFormat="1">
      <c r="A254" s="13"/>
      <c r="B254" s="236"/>
      <c r="C254" s="237"/>
      <c r="D254" s="231" t="s">
        <v>140</v>
      </c>
      <c r="E254" s="238" t="s">
        <v>1</v>
      </c>
      <c r="F254" s="239" t="s">
        <v>349</v>
      </c>
      <c r="G254" s="237"/>
      <c r="H254" s="238" t="s">
        <v>1</v>
      </c>
      <c r="I254" s="240"/>
      <c r="J254" s="237"/>
      <c r="K254" s="237"/>
      <c r="L254" s="241"/>
      <c r="M254" s="242"/>
      <c r="N254" s="243"/>
      <c r="O254" s="243"/>
      <c r="P254" s="243"/>
      <c r="Q254" s="243"/>
      <c r="R254" s="243"/>
      <c r="S254" s="243"/>
      <c r="T254" s="244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45" t="s">
        <v>140</v>
      </c>
      <c r="AU254" s="245" t="s">
        <v>86</v>
      </c>
      <c r="AV254" s="13" t="s">
        <v>84</v>
      </c>
      <c r="AW254" s="13" t="s">
        <v>32</v>
      </c>
      <c r="AX254" s="13" t="s">
        <v>76</v>
      </c>
      <c r="AY254" s="245" t="s">
        <v>129</v>
      </c>
    </row>
    <row r="255" s="13" customFormat="1">
      <c r="A255" s="13"/>
      <c r="B255" s="236"/>
      <c r="C255" s="237"/>
      <c r="D255" s="231" t="s">
        <v>140</v>
      </c>
      <c r="E255" s="238" t="s">
        <v>1</v>
      </c>
      <c r="F255" s="239" t="s">
        <v>350</v>
      </c>
      <c r="G255" s="237"/>
      <c r="H255" s="238" t="s">
        <v>1</v>
      </c>
      <c r="I255" s="240"/>
      <c r="J255" s="237"/>
      <c r="K255" s="237"/>
      <c r="L255" s="241"/>
      <c r="M255" s="242"/>
      <c r="N255" s="243"/>
      <c r="O255" s="243"/>
      <c r="P255" s="243"/>
      <c r="Q255" s="243"/>
      <c r="R255" s="243"/>
      <c r="S255" s="243"/>
      <c r="T255" s="244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45" t="s">
        <v>140</v>
      </c>
      <c r="AU255" s="245" t="s">
        <v>86</v>
      </c>
      <c r="AV255" s="13" t="s">
        <v>84</v>
      </c>
      <c r="AW255" s="13" t="s">
        <v>32</v>
      </c>
      <c r="AX255" s="13" t="s">
        <v>76</v>
      </c>
      <c r="AY255" s="245" t="s">
        <v>129</v>
      </c>
    </row>
    <row r="256" s="14" customFormat="1">
      <c r="A256" s="14"/>
      <c r="B256" s="246"/>
      <c r="C256" s="247"/>
      <c r="D256" s="231" t="s">
        <v>140</v>
      </c>
      <c r="E256" s="248" t="s">
        <v>1</v>
      </c>
      <c r="F256" s="249" t="s">
        <v>351</v>
      </c>
      <c r="G256" s="247"/>
      <c r="H256" s="250">
        <v>9</v>
      </c>
      <c r="I256" s="251"/>
      <c r="J256" s="247"/>
      <c r="K256" s="247"/>
      <c r="L256" s="252"/>
      <c r="M256" s="253"/>
      <c r="N256" s="254"/>
      <c r="O256" s="254"/>
      <c r="P256" s="254"/>
      <c r="Q256" s="254"/>
      <c r="R256" s="254"/>
      <c r="S256" s="254"/>
      <c r="T256" s="255"/>
      <c r="U256" s="14"/>
      <c r="V256" s="14"/>
      <c r="W256" s="14"/>
      <c r="X256" s="14"/>
      <c r="Y256" s="14"/>
      <c r="Z256" s="14"/>
      <c r="AA256" s="14"/>
      <c r="AB256" s="14"/>
      <c r="AC256" s="14"/>
      <c r="AD256" s="14"/>
      <c r="AE256" s="14"/>
      <c r="AT256" s="256" t="s">
        <v>140</v>
      </c>
      <c r="AU256" s="256" t="s">
        <v>86</v>
      </c>
      <c r="AV256" s="14" t="s">
        <v>86</v>
      </c>
      <c r="AW256" s="14" t="s">
        <v>32</v>
      </c>
      <c r="AX256" s="14" t="s">
        <v>84</v>
      </c>
      <c r="AY256" s="256" t="s">
        <v>129</v>
      </c>
    </row>
    <row r="257" s="2" customFormat="1" ht="24.15" customHeight="1">
      <c r="A257" s="38"/>
      <c r="B257" s="39"/>
      <c r="C257" s="268" t="s">
        <v>352</v>
      </c>
      <c r="D257" s="268" t="s">
        <v>226</v>
      </c>
      <c r="E257" s="269" t="s">
        <v>353</v>
      </c>
      <c r="F257" s="270" t="s">
        <v>354</v>
      </c>
      <c r="G257" s="271" t="s">
        <v>146</v>
      </c>
      <c r="H257" s="272">
        <v>4</v>
      </c>
      <c r="I257" s="273"/>
      <c r="J257" s="274">
        <f>ROUND(I257*H257,2)</f>
        <v>0</v>
      </c>
      <c r="K257" s="270" t="s">
        <v>135</v>
      </c>
      <c r="L257" s="275"/>
      <c r="M257" s="276" t="s">
        <v>1</v>
      </c>
      <c r="N257" s="277" t="s">
        <v>41</v>
      </c>
      <c r="O257" s="91"/>
      <c r="P257" s="227">
        <f>O257*H257</f>
        <v>0</v>
      </c>
      <c r="Q257" s="227">
        <v>0.0014</v>
      </c>
      <c r="R257" s="227">
        <f>Q257*H257</f>
        <v>0.0055999999999999999</v>
      </c>
      <c r="S257" s="227">
        <v>0</v>
      </c>
      <c r="T257" s="228">
        <f>S257*H257</f>
        <v>0</v>
      </c>
      <c r="U257" s="38"/>
      <c r="V257" s="38"/>
      <c r="W257" s="38"/>
      <c r="X257" s="38"/>
      <c r="Y257" s="38"/>
      <c r="Z257" s="38"/>
      <c r="AA257" s="38"/>
      <c r="AB257" s="38"/>
      <c r="AC257" s="38"/>
      <c r="AD257" s="38"/>
      <c r="AE257" s="38"/>
      <c r="AR257" s="229" t="s">
        <v>181</v>
      </c>
      <c r="AT257" s="229" t="s">
        <v>226</v>
      </c>
      <c r="AU257" s="229" t="s">
        <v>86</v>
      </c>
      <c r="AY257" s="17" t="s">
        <v>129</v>
      </c>
      <c r="BE257" s="230">
        <f>IF(N257="základní",J257,0)</f>
        <v>0</v>
      </c>
      <c r="BF257" s="230">
        <f>IF(N257="snížená",J257,0)</f>
        <v>0</v>
      </c>
      <c r="BG257" s="230">
        <f>IF(N257="zákl. přenesená",J257,0)</f>
        <v>0</v>
      </c>
      <c r="BH257" s="230">
        <f>IF(N257="sníž. přenesená",J257,0)</f>
        <v>0</v>
      </c>
      <c r="BI257" s="230">
        <f>IF(N257="nulová",J257,0)</f>
        <v>0</v>
      </c>
      <c r="BJ257" s="17" t="s">
        <v>84</v>
      </c>
      <c r="BK257" s="230">
        <f>ROUND(I257*H257,2)</f>
        <v>0</v>
      </c>
      <c r="BL257" s="17" t="s">
        <v>136</v>
      </c>
      <c r="BM257" s="229" t="s">
        <v>355</v>
      </c>
    </row>
    <row r="258" s="2" customFormat="1">
      <c r="A258" s="38"/>
      <c r="B258" s="39"/>
      <c r="C258" s="40"/>
      <c r="D258" s="231" t="s">
        <v>138</v>
      </c>
      <c r="E258" s="40"/>
      <c r="F258" s="232" t="s">
        <v>354</v>
      </c>
      <c r="G258" s="40"/>
      <c r="H258" s="40"/>
      <c r="I258" s="233"/>
      <c r="J258" s="40"/>
      <c r="K258" s="40"/>
      <c r="L258" s="44"/>
      <c r="M258" s="234"/>
      <c r="N258" s="235"/>
      <c r="O258" s="91"/>
      <c r="P258" s="91"/>
      <c r="Q258" s="91"/>
      <c r="R258" s="91"/>
      <c r="S258" s="91"/>
      <c r="T258" s="92"/>
      <c r="U258" s="38"/>
      <c r="V258" s="38"/>
      <c r="W258" s="38"/>
      <c r="X258" s="38"/>
      <c r="Y258" s="38"/>
      <c r="Z258" s="38"/>
      <c r="AA258" s="38"/>
      <c r="AB258" s="38"/>
      <c r="AC258" s="38"/>
      <c r="AD258" s="38"/>
      <c r="AE258" s="38"/>
      <c r="AT258" s="17" t="s">
        <v>138</v>
      </c>
      <c r="AU258" s="17" t="s">
        <v>86</v>
      </c>
    </row>
    <row r="259" s="2" customFormat="1" ht="24.15" customHeight="1">
      <c r="A259" s="38"/>
      <c r="B259" s="39"/>
      <c r="C259" s="268" t="s">
        <v>356</v>
      </c>
      <c r="D259" s="268" t="s">
        <v>226</v>
      </c>
      <c r="E259" s="269" t="s">
        <v>357</v>
      </c>
      <c r="F259" s="270" t="s">
        <v>358</v>
      </c>
      <c r="G259" s="271" t="s">
        <v>146</v>
      </c>
      <c r="H259" s="272">
        <v>5</v>
      </c>
      <c r="I259" s="273"/>
      <c r="J259" s="274">
        <f>ROUND(I259*H259,2)</f>
        <v>0</v>
      </c>
      <c r="K259" s="270" t="s">
        <v>135</v>
      </c>
      <c r="L259" s="275"/>
      <c r="M259" s="276" t="s">
        <v>1</v>
      </c>
      <c r="N259" s="277" t="s">
        <v>41</v>
      </c>
      <c r="O259" s="91"/>
      <c r="P259" s="227">
        <f>O259*H259</f>
        <v>0</v>
      </c>
      <c r="Q259" s="227">
        <v>0.0012999999999999999</v>
      </c>
      <c r="R259" s="227">
        <f>Q259*H259</f>
        <v>0.0064999999999999997</v>
      </c>
      <c r="S259" s="227">
        <v>0</v>
      </c>
      <c r="T259" s="228">
        <f>S259*H259</f>
        <v>0</v>
      </c>
      <c r="U259" s="38"/>
      <c r="V259" s="38"/>
      <c r="W259" s="38"/>
      <c r="X259" s="38"/>
      <c r="Y259" s="38"/>
      <c r="Z259" s="38"/>
      <c r="AA259" s="38"/>
      <c r="AB259" s="38"/>
      <c r="AC259" s="38"/>
      <c r="AD259" s="38"/>
      <c r="AE259" s="38"/>
      <c r="AR259" s="229" t="s">
        <v>181</v>
      </c>
      <c r="AT259" s="229" t="s">
        <v>226</v>
      </c>
      <c r="AU259" s="229" t="s">
        <v>86</v>
      </c>
      <c r="AY259" s="17" t="s">
        <v>129</v>
      </c>
      <c r="BE259" s="230">
        <f>IF(N259="základní",J259,0)</f>
        <v>0</v>
      </c>
      <c r="BF259" s="230">
        <f>IF(N259="snížená",J259,0)</f>
        <v>0</v>
      </c>
      <c r="BG259" s="230">
        <f>IF(N259="zákl. přenesená",J259,0)</f>
        <v>0</v>
      </c>
      <c r="BH259" s="230">
        <f>IF(N259="sníž. přenesená",J259,0)</f>
        <v>0</v>
      </c>
      <c r="BI259" s="230">
        <f>IF(N259="nulová",J259,0)</f>
        <v>0</v>
      </c>
      <c r="BJ259" s="17" t="s">
        <v>84</v>
      </c>
      <c r="BK259" s="230">
        <f>ROUND(I259*H259,2)</f>
        <v>0</v>
      </c>
      <c r="BL259" s="17" t="s">
        <v>136</v>
      </c>
      <c r="BM259" s="229" t="s">
        <v>359</v>
      </c>
    </row>
    <row r="260" s="2" customFormat="1">
      <c r="A260" s="38"/>
      <c r="B260" s="39"/>
      <c r="C260" s="40"/>
      <c r="D260" s="231" t="s">
        <v>138</v>
      </c>
      <c r="E260" s="40"/>
      <c r="F260" s="232" t="s">
        <v>358</v>
      </c>
      <c r="G260" s="40"/>
      <c r="H260" s="40"/>
      <c r="I260" s="233"/>
      <c r="J260" s="40"/>
      <c r="K260" s="40"/>
      <c r="L260" s="44"/>
      <c r="M260" s="234"/>
      <c r="N260" s="235"/>
      <c r="O260" s="91"/>
      <c r="P260" s="91"/>
      <c r="Q260" s="91"/>
      <c r="R260" s="91"/>
      <c r="S260" s="91"/>
      <c r="T260" s="92"/>
      <c r="U260" s="38"/>
      <c r="V260" s="38"/>
      <c r="W260" s="38"/>
      <c r="X260" s="38"/>
      <c r="Y260" s="38"/>
      <c r="Z260" s="38"/>
      <c r="AA260" s="38"/>
      <c r="AB260" s="38"/>
      <c r="AC260" s="38"/>
      <c r="AD260" s="38"/>
      <c r="AE260" s="38"/>
      <c r="AT260" s="17" t="s">
        <v>138</v>
      </c>
      <c r="AU260" s="17" t="s">
        <v>86</v>
      </c>
    </row>
    <row r="261" s="2" customFormat="1" ht="24.15" customHeight="1">
      <c r="A261" s="38"/>
      <c r="B261" s="39"/>
      <c r="C261" s="218" t="s">
        <v>360</v>
      </c>
      <c r="D261" s="218" t="s">
        <v>131</v>
      </c>
      <c r="E261" s="219" t="s">
        <v>361</v>
      </c>
      <c r="F261" s="220" t="s">
        <v>362</v>
      </c>
      <c r="G261" s="221" t="s">
        <v>146</v>
      </c>
      <c r="H261" s="222">
        <v>4</v>
      </c>
      <c r="I261" s="223"/>
      <c r="J261" s="224">
        <f>ROUND(I261*H261,2)</f>
        <v>0</v>
      </c>
      <c r="K261" s="220" t="s">
        <v>135</v>
      </c>
      <c r="L261" s="44"/>
      <c r="M261" s="225" t="s">
        <v>1</v>
      </c>
      <c r="N261" s="226" t="s">
        <v>41</v>
      </c>
      <c r="O261" s="91"/>
      <c r="P261" s="227">
        <f>O261*H261</f>
        <v>0</v>
      </c>
      <c r="Q261" s="227">
        <v>0.010189999999999999</v>
      </c>
      <c r="R261" s="227">
        <f>Q261*H261</f>
        <v>0.040759999999999998</v>
      </c>
      <c r="S261" s="227">
        <v>0</v>
      </c>
      <c r="T261" s="228">
        <f>S261*H261</f>
        <v>0</v>
      </c>
      <c r="U261" s="38"/>
      <c r="V261" s="38"/>
      <c r="W261" s="38"/>
      <c r="X261" s="38"/>
      <c r="Y261" s="38"/>
      <c r="Z261" s="38"/>
      <c r="AA261" s="38"/>
      <c r="AB261" s="38"/>
      <c r="AC261" s="38"/>
      <c r="AD261" s="38"/>
      <c r="AE261" s="38"/>
      <c r="AR261" s="229" t="s">
        <v>136</v>
      </c>
      <c r="AT261" s="229" t="s">
        <v>131</v>
      </c>
      <c r="AU261" s="229" t="s">
        <v>86</v>
      </c>
      <c r="AY261" s="17" t="s">
        <v>129</v>
      </c>
      <c r="BE261" s="230">
        <f>IF(N261="základní",J261,0)</f>
        <v>0</v>
      </c>
      <c r="BF261" s="230">
        <f>IF(N261="snížená",J261,0)</f>
        <v>0</v>
      </c>
      <c r="BG261" s="230">
        <f>IF(N261="zákl. přenesená",J261,0)</f>
        <v>0</v>
      </c>
      <c r="BH261" s="230">
        <f>IF(N261="sníž. přenesená",J261,0)</f>
        <v>0</v>
      </c>
      <c r="BI261" s="230">
        <f>IF(N261="nulová",J261,0)</f>
        <v>0</v>
      </c>
      <c r="BJ261" s="17" t="s">
        <v>84</v>
      </c>
      <c r="BK261" s="230">
        <f>ROUND(I261*H261,2)</f>
        <v>0</v>
      </c>
      <c r="BL261" s="17" t="s">
        <v>136</v>
      </c>
      <c r="BM261" s="229" t="s">
        <v>363</v>
      </c>
    </row>
    <row r="262" s="2" customFormat="1">
      <c r="A262" s="38"/>
      <c r="B262" s="39"/>
      <c r="C262" s="40"/>
      <c r="D262" s="231" t="s">
        <v>138</v>
      </c>
      <c r="E262" s="40"/>
      <c r="F262" s="232" t="s">
        <v>362</v>
      </c>
      <c r="G262" s="40"/>
      <c r="H262" s="40"/>
      <c r="I262" s="233"/>
      <c r="J262" s="40"/>
      <c r="K262" s="40"/>
      <c r="L262" s="44"/>
      <c r="M262" s="234"/>
      <c r="N262" s="235"/>
      <c r="O262" s="91"/>
      <c r="P262" s="91"/>
      <c r="Q262" s="91"/>
      <c r="R262" s="91"/>
      <c r="S262" s="91"/>
      <c r="T262" s="92"/>
      <c r="U262" s="38"/>
      <c r="V262" s="38"/>
      <c r="W262" s="38"/>
      <c r="X262" s="38"/>
      <c r="Y262" s="38"/>
      <c r="Z262" s="38"/>
      <c r="AA262" s="38"/>
      <c r="AB262" s="38"/>
      <c r="AC262" s="38"/>
      <c r="AD262" s="38"/>
      <c r="AE262" s="38"/>
      <c r="AT262" s="17" t="s">
        <v>138</v>
      </c>
      <c r="AU262" s="17" t="s">
        <v>86</v>
      </c>
    </row>
    <row r="263" s="2" customFormat="1" ht="14.4" customHeight="1">
      <c r="A263" s="38"/>
      <c r="B263" s="39"/>
      <c r="C263" s="268" t="s">
        <v>364</v>
      </c>
      <c r="D263" s="268" t="s">
        <v>226</v>
      </c>
      <c r="E263" s="269" t="s">
        <v>365</v>
      </c>
      <c r="F263" s="270" t="s">
        <v>366</v>
      </c>
      <c r="G263" s="271" t="s">
        <v>146</v>
      </c>
      <c r="H263" s="272">
        <v>4</v>
      </c>
      <c r="I263" s="273"/>
      <c r="J263" s="274">
        <f>ROUND(I263*H263,2)</f>
        <v>0</v>
      </c>
      <c r="K263" s="270" t="s">
        <v>1</v>
      </c>
      <c r="L263" s="275"/>
      <c r="M263" s="276" t="s">
        <v>1</v>
      </c>
      <c r="N263" s="277" t="s">
        <v>41</v>
      </c>
      <c r="O263" s="91"/>
      <c r="P263" s="227">
        <f>O263*H263</f>
        <v>0</v>
      </c>
      <c r="Q263" s="227">
        <v>0</v>
      </c>
      <c r="R263" s="227">
        <f>Q263*H263</f>
        <v>0</v>
      </c>
      <c r="S263" s="227">
        <v>0</v>
      </c>
      <c r="T263" s="228">
        <f>S263*H263</f>
        <v>0</v>
      </c>
      <c r="U263" s="38"/>
      <c r="V263" s="38"/>
      <c r="W263" s="38"/>
      <c r="X263" s="38"/>
      <c r="Y263" s="38"/>
      <c r="Z263" s="38"/>
      <c r="AA263" s="38"/>
      <c r="AB263" s="38"/>
      <c r="AC263" s="38"/>
      <c r="AD263" s="38"/>
      <c r="AE263" s="38"/>
      <c r="AR263" s="229" t="s">
        <v>181</v>
      </c>
      <c r="AT263" s="229" t="s">
        <v>226</v>
      </c>
      <c r="AU263" s="229" t="s">
        <v>86</v>
      </c>
      <c r="AY263" s="17" t="s">
        <v>129</v>
      </c>
      <c r="BE263" s="230">
        <f>IF(N263="základní",J263,0)</f>
        <v>0</v>
      </c>
      <c r="BF263" s="230">
        <f>IF(N263="snížená",J263,0)</f>
        <v>0</v>
      </c>
      <c r="BG263" s="230">
        <f>IF(N263="zákl. přenesená",J263,0)</f>
        <v>0</v>
      </c>
      <c r="BH263" s="230">
        <f>IF(N263="sníž. přenesená",J263,0)</f>
        <v>0</v>
      </c>
      <c r="BI263" s="230">
        <f>IF(N263="nulová",J263,0)</f>
        <v>0</v>
      </c>
      <c r="BJ263" s="17" t="s">
        <v>84</v>
      </c>
      <c r="BK263" s="230">
        <f>ROUND(I263*H263,2)</f>
        <v>0</v>
      </c>
      <c r="BL263" s="17" t="s">
        <v>136</v>
      </c>
      <c r="BM263" s="229" t="s">
        <v>367</v>
      </c>
    </row>
    <row r="264" s="2" customFormat="1">
      <c r="A264" s="38"/>
      <c r="B264" s="39"/>
      <c r="C264" s="40"/>
      <c r="D264" s="231" t="s">
        <v>138</v>
      </c>
      <c r="E264" s="40"/>
      <c r="F264" s="232" t="s">
        <v>368</v>
      </c>
      <c r="G264" s="40"/>
      <c r="H264" s="40"/>
      <c r="I264" s="233"/>
      <c r="J264" s="40"/>
      <c r="K264" s="40"/>
      <c r="L264" s="44"/>
      <c r="M264" s="234"/>
      <c r="N264" s="235"/>
      <c r="O264" s="91"/>
      <c r="P264" s="91"/>
      <c r="Q264" s="91"/>
      <c r="R264" s="91"/>
      <c r="S264" s="91"/>
      <c r="T264" s="92"/>
      <c r="U264" s="38"/>
      <c r="V264" s="38"/>
      <c r="W264" s="38"/>
      <c r="X264" s="38"/>
      <c r="Y264" s="38"/>
      <c r="Z264" s="38"/>
      <c r="AA264" s="38"/>
      <c r="AB264" s="38"/>
      <c r="AC264" s="38"/>
      <c r="AD264" s="38"/>
      <c r="AE264" s="38"/>
      <c r="AT264" s="17" t="s">
        <v>138</v>
      </c>
      <c r="AU264" s="17" t="s">
        <v>86</v>
      </c>
    </row>
    <row r="265" s="2" customFormat="1" ht="24.15" customHeight="1">
      <c r="A265" s="38"/>
      <c r="B265" s="39"/>
      <c r="C265" s="218" t="s">
        <v>369</v>
      </c>
      <c r="D265" s="218" t="s">
        <v>131</v>
      </c>
      <c r="E265" s="219" t="s">
        <v>370</v>
      </c>
      <c r="F265" s="220" t="s">
        <v>371</v>
      </c>
      <c r="G265" s="221" t="s">
        <v>146</v>
      </c>
      <c r="H265" s="222">
        <v>4</v>
      </c>
      <c r="I265" s="223"/>
      <c r="J265" s="224">
        <f>ROUND(I265*H265,2)</f>
        <v>0</v>
      </c>
      <c r="K265" s="220" t="s">
        <v>135</v>
      </c>
      <c r="L265" s="44"/>
      <c r="M265" s="225" t="s">
        <v>1</v>
      </c>
      <c r="N265" s="226" t="s">
        <v>41</v>
      </c>
      <c r="O265" s="91"/>
      <c r="P265" s="227">
        <f>O265*H265</f>
        <v>0</v>
      </c>
      <c r="Q265" s="227">
        <v>0.34089999999999998</v>
      </c>
      <c r="R265" s="227">
        <f>Q265*H265</f>
        <v>1.3635999999999999</v>
      </c>
      <c r="S265" s="227">
        <v>0</v>
      </c>
      <c r="T265" s="228">
        <f>S265*H265</f>
        <v>0</v>
      </c>
      <c r="U265" s="38"/>
      <c r="V265" s="38"/>
      <c r="W265" s="38"/>
      <c r="X265" s="38"/>
      <c r="Y265" s="38"/>
      <c r="Z265" s="38"/>
      <c r="AA265" s="38"/>
      <c r="AB265" s="38"/>
      <c r="AC265" s="38"/>
      <c r="AD265" s="38"/>
      <c r="AE265" s="38"/>
      <c r="AR265" s="229" t="s">
        <v>136</v>
      </c>
      <c r="AT265" s="229" t="s">
        <v>131</v>
      </c>
      <c r="AU265" s="229" t="s">
        <v>86</v>
      </c>
      <c r="AY265" s="17" t="s">
        <v>129</v>
      </c>
      <c r="BE265" s="230">
        <f>IF(N265="základní",J265,0)</f>
        <v>0</v>
      </c>
      <c r="BF265" s="230">
        <f>IF(N265="snížená",J265,0)</f>
        <v>0</v>
      </c>
      <c r="BG265" s="230">
        <f>IF(N265="zákl. přenesená",J265,0)</f>
        <v>0</v>
      </c>
      <c r="BH265" s="230">
        <f>IF(N265="sníž. přenesená",J265,0)</f>
        <v>0</v>
      </c>
      <c r="BI265" s="230">
        <f>IF(N265="nulová",J265,0)</f>
        <v>0</v>
      </c>
      <c r="BJ265" s="17" t="s">
        <v>84</v>
      </c>
      <c r="BK265" s="230">
        <f>ROUND(I265*H265,2)</f>
        <v>0</v>
      </c>
      <c r="BL265" s="17" t="s">
        <v>136</v>
      </c>
      <c r="BM265" s="229" t="s">
        <v>372</v>
      </c>
    </row>
    <row r="266" s="2" customFormat="1">
      <c r="A266" s="38"/>
      <c r="B266" s="39"/>
      <c r="C266" s="40"/>
      <c r="D266" s="231" t="s">
        <v>138</v>
      </c>
      <c r="E266" s="40"/>
      <c r="F266" s="232" t="s">
        <v>373</v>
      </c>
      <c r="G266" s="40"/>
      <c r="H266" s="40"/>
      <c r="I266" s="233"/>
      <c r="J266" s="40"/>
      <c r="K266" s="40"/>
      <c r="L266" s="44"/>
      <c r="M266" s="234"/>
      <c r="N266" s="235"/>
      <c r="O266" s="91"/>
      <c r="P266" s="91"/>
      <c r="Q266" s="91"/>
      <c r="R266" s="91"/>
      <c r="S266" s="91"/>
      <c r="T266" s="92"/>
      <c r="U266" s="38"/>
      <c r="V266" s="38"/>
      <c r="W266" s="38"/>
      <c r="X266" s="38"/>
      <c r="Y266" s="38"/>
      <c r="Z266" s="38"/>
      <c r="AA266" s="38"/>
      <c r="AB266" s="38"/>
      <c r="AC266" s="38"/>
      <c r="AD266" s="38"/>
      <c r="AE266" s="38"/>
      <c r="AT266" s="17" t="s">
        <v>138</v>
      </c>
      <c r="AU266" s="17" t="s">
        <v>86</v>
      </c>
    </row>
    <row r="267" s="2" customFormat="1" ht="14.4" customHeight="1">
      <c r="A267" s="38"/>
      <c r="B267" s="39"/>
      <c r="C267" s="268" t="s">
        <v>374</v>
      </c>
      <c r="D267" s="268" t="s">
        <v>226</v>
      </c>
      <c r="E267" s="269" t="s">
        <v>375</v>
      </c>
      <c r="F267" s="270" t="s">
        <v>376</v>
      </c>
      <c r="G267" s="271" t="s">
        <v>146</v>
      </c>
      <c r="H267" s="272">
        <v>4</v>
      </c>
      <c r="I267" s="273"/>
      <c r="J267" s="274">
        <f>ROUND(I267*H267,2)</f>
        <v>0</v>
      </c>
      <c r="K267" s="270" t="s">
        <v>135</v>
      </c>
      <c r="L267" s="275"/>
      <c r="M267" s="276" t="s">
        <v>1</v>
      </c>
      <c r="N267" s="277" t="s">
        <v>41</v>
      </c>
      <c r="O267" s="91"/>
      <c r="P267" s="227">
        <f>O267*H267</f>
        <v>0</v>
      </c>
      <c r="Q267" s="227">
        <v>0.12</v>
      </c>
      <c r="R267" s="227">
        <f>Q267*H267</f>
        <v>0.47999999999999998</v>
      </c>
      <c r="S267" s="227">
        <v>0</v>
      </c>
      <c r="T267" s="228">
        <f>S267*H267</f>
        <v>0</v>
      </c>
      <c r="U267" s="38"/>
      <c r="V267" s="38"/>
      <c r="W267" s="38"/>
      <c r="X267" s="38"/>
      <c r="Y267" s="38"/>
      <c r="Z267" s="38"/>
      <c r="AA267" s="38"/>
      <c r="AB267" s="38"/>
      <c r="AC267" s="38"/>
      <c r="AD267" s="38"/>
      <c r="AE267" s="38"/>
      <c r="AR267" s="229" t="s">
        <v>181</v>
      </c>
      <c r="AT267" s="229" t="s">
        <v>226</v>
      </c>
      <c r="AU267" s="229" t="s">
        <v>86</v>
      </c>
      <c r="AY267" s="17" t="s">
        <v>129</v>
      </c>
      <c r="BE267" s="230">
        <f>IF(N267="základní",J267,0)</f>
        <v>0</v>
      </c>
      <c r="BF267" s="230">
        <f>IF(N267="snížená",J267,0)</f>
        <v>0</v>
      </c>
      <c r="BG267" s="230">
        <f>IF(N267="zákl. přenesená",J267,0)</f>
        <v>0</v>
      </c>
      <c r="BH267" s="230">
        <f>IF(N267="sníž. přenesená",J267,0)</f>
        <v>0</v>
      </c>
      <c r="BI267" s="230">
        <f>IF(N267="nulová",J267,0)</f>
        <v>0</v>
      </c>
      <c r="BJ267" s="17" t="s">
        <v>84</v>
      </c>
      <c r="BK267" s="230">
        <f>ROUND(I267*H267,2)</f>
        <v>0</v>
      </c>
      <c r="BL267" s="17" t="s">
        <v>136</v>
      </c>
      <c r="BM267" s="229" t="s">
        <v>377</v>
      </c>
    </row>
    <row r="268" s="2" customFormat="1">
      <c r="A268" s="38"/>
      <c r="B268" s="39"/>
      <c r="C268" s="40"/>
      <c r="D268" s="231" t="s">
        <v>138</v>
      </c>
      <c r="E268" s="40"/>
      <c r="F268" s="232" t="s">
        <v>376</v>
      </c>
      <c r="G268" s="40"/>
      <c r="H268" s="40"/>
      <c r="I268" s="233"/>
      <c r="J268" s="40"/>
      <c r="K268" s="40"/>
      <c r="L268" s="44"/>
      <c r="M268" s="234"/>
      <c r="N268" s="235"/>
      <c r="O268" s="91"/>
      <c r="P268" s="91"/>
      <c r="Q268" s="91"/>
      <c r="R268" s="91"/>
      <c r="S268" s="91"/>
      <c r="T268" s="92"/>
      <c r="U268" s="38"/>
      <c r="V268" s="38"/>
      <c r="W268" s="38"/>
      <c r="X268" s="38"/>
      <c r="Y268" s="38"/>
      <c r="Z268" s="38"/>
      <c r="AA268" s="38"/>
      <c r="AB268" s="38"/>
      <c r="AC268" s="38"/>
      <c r="AD268" s="38"/>
      <c r="AE268" s="38"/>
      <c r="AT268" s="17" t="s">
        <v>138</v>
      </c>
      <c r="AU268" s="17" t="s">
        <v>86</v>
      </c>
    </row>
    <row r="269" s="2" customFormat="1" ht="24.15" customHeight="1">
      <c r="A269" s="38"/>
      <c r="B269" s="39"/>
      <c r="C269" s="268" t="s">
        <v>378</v>
      </c>
      <c r="D269" s="268" t="s">
        <v>226</v>
      </c>
      <c r="E269" s="269" t="s">
        <v>379</v>
      </c>
      <c r="F269" s="270" t="s">
        <v>380</v>
      </c>
      <c r="G269" s="271" t="s">
        <v>146</v>
      </c>
      <c r="H269" s="272">
        <v>4</v>
      </c>
      <c r="I269" s="273"/>
      <c r="J269" s="274">
        <f>ROUND(I269*H269,2)</f>
        <v>0</v>
      </c>
      <c r="K269" s="270" t="s">
        <v>135</v>
      </c>
      <c r="L269" s="275"/>
      <c r="M269" s="276" t="s">
        <v>1</v>
      </c>
      <c r="N269" s="277" t="s">
        <v>41</v>
      </c>
      <c r="O269" s="91"/>
      <c r="P269" s="227">
        <f>O269*H269</f>
        <v>0</v>
      </c>
      <c r="Q269" s="227">
        <v>0.17000000000000001</v>
      </c>
      <c r="R269" s="227">
        <f>Q269*H269</f>
        <v>0.68000000000000005</v>
      </c>
      <c r="S269" s="227">
        <v>0</v>
      </c>
      <c r="T269" s="228">
        <f>S269*H269</f>
        <v>0</v>
      </c>
      <c r="U269" s="38"/>
      <c r="V269" s="38"/>
      <c r="W269" s="38"/>
      <c r="X269" s="38"/>
      <c r="Y269" s="38"/>
      <c r="Z269" s="38"/>
      <c r="AA269" s="38"/>
      <c r="AB269" s="38"/>
      <c r="AC269" s="38"/>
      <c r="AD269" s="38"/>
      <c r="AE269" s="38"/>
      <c r="AR269" s="229" t="s">
        <v>181</v>
      </c>
      <c r="AT269" s="229" t="s">
        <v>226</v>
      </c>
      <c r="AU269" s="229" t="s">
        <v>86</v>
      </c>
      <c r="AY269" s="17" t="s">
        <v>129</v>
      </c>
      <c r="BE269" s="230">
        <f>IF(N269="základní",J269,0)</f>
        <v>0</v>
      </c>
      <c r="BF269" s="230">
        <f>IF(N269="snížená",J269,0)</f>
        <v>0</v>
      </c>
      <c r="BG269" s="230">
        <f>IF(N269="zákl. přenesená",J269,0)</f>
        <v>0</v>
      </c>
      <c r="BH269" s="230">
        <f>IF(N269="sníž. přenesená",J269,0)</f>
        <v>0</v>
      </c>
      <c r="BI269" s="230">
        <f>IF(N269="nulová",J269,0)</f>
        <v>0</v>
      </c>
      <c r="BJ269" s="17" t="s">
        <v>84</v>
      </c>
      <c r="BK269" s="230">
        <f>ROUND(I269*H269,2)</f>
        <v>0</v>
      </c>
      <c r="BL269" s="17" t="s">
        <v>136</v>
      </c>
      <c r="BM269" s="229" t="s">
        <v>381</v>
      </c>
    </row>
    <row r="270" s="2" customFormat="1">
      <c r="A270" s="38"/>
      <c r="B270" s="39"/>
      <c r="C270" s="40"/>
      <c r="D270" s="231" t="s">
        <v>138</v>
      </c>
      <c r="E270" s="40"/>
      <c r="F270" s="232" t="s">
        <v>380</v>
      </c>
      <c r="G270" s="40"/>
      <c r="H270" s="40"/>
      <c r="I270" s="233"/>
      <c r="J270" s="40"/>
      <c r="K270" s="40"/>
      <c r="L270" s="44"/>
      <c r="M270" s="234"/>
      <c r="N270" s="235"/>
      <c r="O270" s="91"/>
      <c r="P270" s="91"/>
      <c r="Q270" s="91"/>
      <c r="R270" s="91"/>
      <c r="S270" s="91"/>
      <c r="T270" s="92"/>
      <c r="U270" s="38"/>
      <c r="V270" s="38"/>
      <c r="W270" s="38"/>
      <c r="X270" s="38"/>
      <c r="Y270" s="38"/>
      <c r="Z270" s="38"/>
      <c r="AA270" s="38"/>
      <c r="AB270" s="38"/>
      <c r="AC270" s="38"/>
      <c r="AD270" s="38"/>
      <c r="AE270" s="38"/>
      <c r="AT270" s="17" t="s">
        <v>138</v>
      </c>
      <c r="AU270" s="17" t="s">
        <v>86</v>
      </c>
    </row>
    <row r="271" s="2" customFormat="1" ht="14.4" customHeight="1">
      <c r="A271" s="38"/>
      <c r="B271" s="39"/>
      <c r="C271" s="268" t="s">
        <v>382</v>
      </c>
      <c r="D271" s="268" t="s">
        <v>226</v>
      </c>
      <c r="E271" s="269" t="s">
        <v>383</v>
      </c>
      <c r="F271" s="270" t="s">
        <v>384</v>
      </c>
      <c r="G271" s="271" t="s">
        <v>146</v>
      </c>
      <c r="H271" s="272">
        <v>4</v>
      </c>
      <c r="I271" s="273"/>
      <c r="J271" s="274">
        <f>ROUND(I271*H271,2)</f>
        <v>0</v>
      </c>
      <c r="K271" s="270" t="s">
        <v>135</v>
      </c>
      <c r="L271" s="275"/>
      <c r="M271" s="276" t="s">
        <v>1</v>
      </c>
      <c r="N271" s="277" t="s">
        <v>41</v>
      </c>
      <c r="O271" s="91"/>
      <c r="P271" s="227">
        <f>O271*H271</f>
        <v>0</v>
      </c>
      <c r="Q271" s="227">
        <v>0.059999999999999998</v>
      </c>
      <c r="R271" s="227">
        <f>Q271*H271</f>
        <v>0.23999999999999999</v>
      </c>
      <c r="S271" s="227">
        <v>0</v>
      </c>
      <c r="T271" s="228">
        <f>S271*H271</f>
        <v>0</v>
      </c>
      <c r="U271" s="38"/>
      <c r="V271" s="38"/>
      <c r="W271" s="38"/>
      <c r="X271" s="38"/>
      <c r="Y271" s="38"/>
      <c r="Z271" s="38"/>
      <c r="AA271" s="38"/>
      <c r="AB271" s="38"/>
      <c r="AC271" s="38"/>
      <c r="AD271" s="38"/>
      <c r="AE271" s="38"/>
      <c r="AR271" s="229" t="s">
        <v>181</v>
      </c>
      <c r="AT271" s="229" t="s">
        <v>226</v>
      </c>
      <c r="AU271" s="229" t="s">
        <v>86</v>
      </c>
      <c r="AY271" s="17" t="s">
        <v>129</v>
      </c>
      <c r="BE271" s="230">
        <f>IF(N271="základní",J271,0)</f>
        <v>0</v>
      </c>
      <c r="BF271" s="230">
        <f>IF(N271="snížená",J271,0)</f>
        <v>0</v>
      </c>
      <c r="BG271" s="230">
        <f>IF(N271="zákl. přenesená",J271,0)</f>
        <v>0</v>
      </c>
      <c r="BH271" s="230">
        <f>IF(N271="sníž. přenesená",J271,0)</f>
        <v>0</v>
      </c>
      <c r="BI271" s="230">
        <f>IF(N271="nulová",J271,0)</f>
        <v>0</v>
      </c>
      <c r="BJ271" s="17" t="s">
        <v>84</v>
      </c>
      <c r="BK271" s="230">
        <f>ROUND(I271*H271,2)</f>
        <v>0</v>
      </c>
      <c r="BL271" s="17" t="s">
        <v>136</v>
      </c>
      <c r="BM271" s="229" t="s">
        <v>385</v>
      </c>
    </row>
    <row r="272" s="2" customFormat="1">
      <c r="A272" s="38"/>
      <c r="B272" s="39"/>
      <c r="C272" s="40"/>
      <c r="D272" s="231" t="s">
        <v>138</v>
      </c>
      <c r="E272" s="40"/>
      <c r="F272" s="232" t="s">
        <v>384</v>
      </c>
      <c r="G272" s="40"/>
      <c r="H272" s="40"/>
      <c r="I272" s="233"/>
      <c r="J272" s="40"/>
      <c r="K272" s="40"/>
      <c r="L272" s="44"/>
      <c r="M272" s="234"/>
      <c r="N272" s="235"/>
      <c r="O272" s="91"/>
      <c r="P272" s="91"/>
      <c r="Q272" s="91"/>
      <c r="R272" s="91"/>
      <c r="S272" s="91"/>
      <c r="T272" s="92"/>
      <c r="U272" s="38"/>
      <c r="V272" s="38"/>
      <c r="W272" s="38"/>
      <c r="X272" s="38"/>
      <c r="Y272" s="38"/>
      <c r="Z272" s="38"/>
      <c r="AA272" s="38"/>
      <c r="AB272" s="38"/>
      <c r="AC272" s="38"/>
      <c r="AD272" s="38"/>
      <c r="AE272" s="38"/>
      <c r="AT272" s="17" t="s">
        <v>138</v>
      </c>
      <c r="AU272" s="17" t="s">
        <v>86</v>
      </c>
    </row>
    <row r="273" s="2" customFormat="1" ht="14.4" customHeight="1">
      <c r="A273" s="38"/>
      <c r="B273" s="39"/>
      <c r="C273" s="268" t="s">
        <v>386</v>
      </c>
      <c r="D273" s="268" t="s">
        <v>226</v>
      </c>
      <c r="E273" s="269" t="s">
        <v>387</v>
      </c>
      <c r="F273" s="270" t="s">
        <v>388</v>
      </c>
      <c r="G273" s="271" t="s">
        <v>146</v>
      </c>
      <c r="H273" s="272">
        <v>4</v>
      </c>
      <c r="I273" s="273"/>
      <c r="J273" s="274">
        <f>ROUND(I273*H273,2)</f>
        <v>0</v>
      </c>
      <c r="K273" s="270" t="s">
        <v>135</v>
      </c>
      <c r="L273" s="275"/>
      <c r="M273" s="276" t="s">
        <v>1</v>
      </c>
      <c r="N273" s="277" t="s">
        <v>41</v>
      </c>
      <c r="O273" s="91"/>
      <c r="P273" s="227">
        <f>O273*H273</f>
        <v>0</v>
      </c>
      <c r="Q273" s="227">
        <v>0.10299999999999999</v>
      </c>
      <c r="R273" s="227">
        <f>Q273*H273</f>
        <v>0.41199999999999998</v>
      </c>
      <c r="S273" s="227">
        <v>0</v>
      </c>
      <c r="T273" s="228">
        <f>S273*H273</f>
        <v>0</v>
      </c>
      <c r="U273" s="38"/>
      <c r="V273" s="38"/>
      <c r="W273" s="38"/>
      <c r="X273" s="38"/>
      <c r="Y273" s="38"/>
      <c r="Z273" s="38"/>
      <c r="AA273" s="38"/>
      <c r="AB273" s="38"/>
      <c r="AC273" s="38"/>
      <c r="AD273" s="38"/>
      <c r="AE273" s="38"/>
      <c r="AR273" s="229" t="s">
        <v>181</v>
      </c>
      <c r="AT273" s="229" t="s">
        <v>226</v>
      </c>
      <c r="AU273" s="229" t="s">
        <v>86</v>
      </c>
      <c r="AY273" s="17" t="s">
        <v>129</v>
      </c>
      <c r="BE273" s="230">
        <f>IF(N273="základní",J273,0)</f>
        <v>0</v>
      </c>
      <c r="BF273" s="230">
        <f>IF(N273="snížená",J273,0)</f>
        <v>0</v>
      </c>
      <c r="BG273" s="230">
        <f>IF(N273="zákl. přenesená",J273,0)</f>
        <v>0</v>
      </c>
      <c r="BH273" s="230">
        <f>IF(N273="sníž. přenesená",J273,0)</f>
        <v>0</v>
      </c>
      <c r="BI273" s="230">
        <f>IF(N273="nulová",J273,0)</f>
        <v>0</v>
      </c>
      <c r="BJ273" s="17" t="s">
        <v>84</v>
      </c>
      <c r="BK273" s="230">
        <f>ROUND(I273*H273,2)</f>
        <v>0</v>
      </c>
      <c r="BL273" s="17" t="s">
        <v>136</v>
      </c>
      <c r="BM273" s="229" t="s">
        <v>389</v>
      </c>
    </row>
    <row r="274" s="2" customFormat="1">
      <c r="A274" s="38"/>
      <c r="B274" s="39"/>
      <c r="C274" s="40"/>
      <c r="D274" s="231" t="s">
        <v>138</v>
      </c>
      <c r="E274" s="40"/>
      <c r="F274" s="232" t="s">
        <v>388</v>
      </c>
      <c r="G274" s="40"/>
      <c r="H274" s="40"/>
      <c r="I274" s="233"/>
      <c r="J274" s="40"/>
      <c r="K274" s="40"/>
      <c r="L274" s="44"/>
      <c r="M274" s="234"/>
      <c r="N274" s="235"/>
      <c r="O274" s="91"/>
      <c r="P274" s="91"/>
      <c r="Q274" s="91"/>
      <c r="R274" s="91"/>
      <c r="S274" s="91"/>
      <c r="T274" s="92"/>
      <c r="U274" s="38"/>
      <c r="V274" s="38"/>
      <c r="W274" s="38"/>
      <c r="X274" s="38"/>
      <c r="Y274" s="38"/>
      <c r="Z274" s="38"/>
      <c r="AA274" s="38"/>
      <c r="AB274" s="38"/>
      <c r="AC274" s="38"/>
      <c r="AD274" s="38"/>
      <c r="AE274" s="38"/>
      <c r="AT274" s="17" t="s">
        <v>138</v>
      </c>
      <c r="AU274" s="17" t="s">
        <v>86</v>
      </c>
    </row>
    <row r="275" s="2" customFormat="1" ht="14.4" customHeight="1">
      <c r="A275" s="38"/>
      <c r="B275" s="39"/>
      <c r="C275" s="268" t="s">
        <v>390</v>
      </c>
      <c r="D275" s="268" t="s">
        <v>226</v>
      </c>
      <c r="E275" s="269" t="s">
        <v>391</v>
      </c>
      <c r="F275" s="270" t="s">
        <v>392</v>
      </c>
      <c r="G275" s="271" t="s">
        <v>146</v>
      </c>
      <c r="H275" s="272">
        <v>4</v>
      </c>
      <c r="I275" s="273"/>
      <c r="J275" s="274">
        <f>ROUND(I275*H275,2)</f>
        <v>0</v>
      </c>
      <c r="K275" s="270" t="s">
        <v>135</v>
      </c>
      <c r="L275" s="275"/>
      <c r="M275" s="276" t="s">
        <v>1</v>
      </c>
      <c r="N275" s="277" t="s">
        <v>41</v>
      </c>
      <c r="O275" s="91"/>
      <c r="P275" s="227">
        <f>O275*H275</f>
        <v>0</v>
      </c>
      <c r="Q275" s="227">
        <v>0.17499999999999999</v>
      </c>
      <c r="R275" s="227">
        <f>Q275*H275</f>
        <v>0.69999999999999996</v>
      </c>
      <c r="S275" s="227">
        <v>0</v>
      </c>
      <c r="T275" s="228">
        <f>S275*H275</f>
        <v>0</v>
      </c>
      <c r="U275" s="38"/>
      <c r="V275" s="38"/>
      <c r="W275" s="38"/>
      <c r="X275" s="38"/>
      <c r="Y275" s="38"/>
      <c r="Z275" s="38"/>
      <c r="AA275" s="38"/>
      <c r="AB275" s="38"/>
      <c r="AC275" s="38"/>
      <c r="AD275" s="38"/>
      <c r="AE275" s="38"/>
      <c r="AR275" s="229" t="s">
        <v>181</v>
      </c>
      <c r="AT275" s="229" t="s">
        <v>226</v>
      </c>
      <c r="AU275" s="229" t="s">
        <v>86</v>
      </c>
      <c r="AY275" s="17" t="s">
        <v>129</v>
      </c>
      <c r="BE275" s="230">
        <f>IF(N275="základní",J275,0)</f>
        <v>0</v>
      </c>
      <c r="BF275" s="230">
        <f>IF(N275="snížená",J275,0)</f>
        <v>0</v>
      </c>
      <c r="BG275" s="230">
        <f>IF(N275="zákl. přenesená",J275,0)</f>
        <v>0</v>
      </c>
      <c r="BH275" s="230">
        <f>IF(N275="sníž. přenesená",J275,0)</f>
        <v>0</v>
      </c>
      <c r="BI275" s="230">
        <f>IF(N275="nulová",J275,0)</f>
        <v>0</v>
      </c>
      <c r="BJ275" s="17" t="s">
        <v>84</v>
      </c>
      <c r="BK275" s="230">
        <f>ROUND(I275*H275,2)</f>
        <v>0</v>
      </c>
      <c r="BL275" s="17" t="s">
        <v>136</v>
      </c>
      <c r="BM275" s="229" t="s">
        <v>393</v>
      </c>
    </row>
    <row r="276" s="2" customFormat="1">
      <c r="A276" s="38"/>
      <c r="B276" s="39"/>
      <c r="C276" s="40"/>
      <c r="D276" s="231" t="s">
        <v>138</v>
      </c>
      <c r="E276" s="40"/>
      <c r="F276" s="232" t="s">
        <v>392</v>
      </c>
      <c r="G276" s="40"/>
      <c r="H276" s="40"/>
      <c r="I276" s="233"/>
      <c r="J276" s="40"/>
      <c r="K276" s="40"/>
      <c r="L276" s="44"/>
      <c r="M276" s="234"/>
      <c r="N276" s="235"/>
      <c r="O276" s="91"/>
      <c r="P276" s="91"/>
      <c r="Q276" s="91"/>
      <c r="R276" s="91"/>
      <c r="S276" s="91"/>
      <c r="T276" s="92"/>
      <c r="U276" s="38"/>
      <c r="V276" s="38"/>
      <c r="W276" s="38"/>
      <c r="X276" s="38"/>
      <c r="Y276" s="38"/>
      <c r="Z276" s="38"/>
      <c r="AA276" s="38"/>
      <c r="AB276" s="38"/>
      <c r="AC276" s="38"/>
      <c r="AD276" s="38"/>
      <c r="AE276" s="38"/>
      <c r="AT276" s="17" t="s">
        <v>138</v>
      </c>
      <c r="AU276" s="17" t="s">
        <v>86</v>
      </c>
    </row>
    <row r="277" s="2" customFormat="1" ht="24.15" customHeight="1">
      <c r="A277" s="38"/>
      <c r="B277" s="39"/>
      <c r="C277" s="218" t="s">
        <v>394</v>
      </c>
      <c r="D277" s="218" t="s">
        <v>131</v>
      </c>
      <c r="E277" s="219" t="s">
        <v>395</v>
      </c>
      <c r="F277" s="220" t="s">
        <v>396</v>
      </c>
      <c r="G277" s="221" t="s">
        <v>146</v>
      </c>
      <c r="H277" s="222">
        <v>4</v>
      </c>
      <c r="I277" s="223"/>
      <c r="J277" s="224">
        <f>ROUND(I277*H277,2)</f>
        <v>0</v>
      </c>
      <c r="K277" s="220" t="s">
        <v>135</v>
      </c>
      <c r="L277" s="44"/>
      <c r="M277" s="225" t="s">
        <v>1</v>
      </c>
      <c r="N277" s="226" t="s">
        <v>41</v>
      </c>
      <c r="O277" s="91"/>
      <c r="P277" s="227">
        <f>O277*H277</f>
        <v>0</v>
      </c>
      <c r="Q277" s="227">
        <v>0.21734000000000001</v>
      </c>
      <c r="R277" s="227">
        <f>Q277*H277</f>
        <v>0.86936000000000002</v>
      </c>
      <c r="S277" s="227">
        <v>0</v>
      </c>
      <c r="T277" s="228">
        <f>S277*H277</f>
        <v>0</v>
      </c>
      <c r="U277" s="38"/>
      <c r="V277" s="38"/>
      <c r="W277" s="38"/>
      <c r="X277" s="38"/>
      <c r="Y277" s="38"/>
      <c r="Z277" s="38"/>
      <c r="AA277" s="38"/>
      <c r="AB277" s="38"/>
      <c r="AC277" s="38"/>
      <c r="AD277" s="38"/>
      <c r="AE277" s="38"/>
      <c r="AR277" s="229" t="s">
        <v>136</v>
      </c>
      <c r="AT277" s="229" t="s">
        <v>131</v>
      </c>
      <c r="AU277" s="229" t="s">
        <v>86</v>
      </c>
      <c r="AY277" s="17" t="s">
        <v>129</v>
      </c>
      <c r="BE277" s="230">
        <f>IF(N277="základní",J277,0)</f>
        <v>0</v>
      </c>
      <c r="BF277" s="230">
        <f>IF(N277="snížená",J277,0)</f>
        <v>0</v>
      </c>
      <c r="BG277" s="230">
        <f>IF(N277="zákl. přenesená",J277,0)</f>
        <v>0</v>
      </c>
      <c r="BH277" s="230">
        <f>IF(N277="sníž. přenesená",J277,0)</f>
        <v>0</v>
      </c>
      <c r="BI277" s="230">
        <f>IF(N277="nulová",J277,0)</f>
        <v>0</v>
      </c>
      <c r="BJ277" s="17" t="s">
        <v>84</v>
      </c>
      <c r="BK277" s="230">
        <f>ROUND(I277*H277,2)</f>
        <v>0</v>
      </c>
      <c r="BL277" s="17" t="s">
        <v>136</v>
      </c>
      <c r="BM277" s="229" t="s">
        <v>397</v>
      </c>
    </row>
    <row r="278" s="2" customFormat="1">
      <c r="A278" s="38"/>
      <c r="B278" s="39"/>
      <c r="C278" s="40"/>
      <c r="D278" s="231" t="s">
        <v>138</v>
      </c>
      <c r="E278" s="40"/>
      <c r="F278" s="232" t="s">
        <v>396</v>
      </c>
      <c r="G278" s="40"/>
      <c r="H278" s="40"/>
      <c r="I278" s="233"/>
      <c r="J278" s="40"/>
      <c r="K278" s="40"/>
      <c r="L278" s="44"/>
      <c r="M278" s="234"/>
      <c r="N278" s="235"/>
      <c r="O278" s="91"/>
      <c r="P278" s="91"/>
      <c r="Q278" s="91"/>
      <c r="R278" s="91"/>
      <c r="S278" s="91"/>
      <c r="T278" s="92"/>
      <c r="U278" s="38"/>
      <c r="V278" s="38"/>
      <c r="W278" s="38"/>
      <c r="X278" s="38"/>
      <c r="Y278" s="38"/>
      <c r="Z278" s="38"/>
      <c r="AA278" s="38"/>
      <c r="AB278" s="38"/>
      <c r="AC278" s="38"/>
      <c r="AD278" s="38"/>
      <c r="AE278" s="38"/>
      <c r="AT278" s="17" t="s">
        <v>138</v>
      </c>
      <c r="AU278" s="17" t="s">
        <v>86</v>
      </c>
    </row>
    <row r="279" s="2" customFormat="1" ht="24.15" customHeight="1">
      <c r="A279" s="38"/>
      <c r="B279" s="39"/>
      <c r="C279" s="268" t="s">
        <v>398</v>
      </c>
      <c r="D279" s="268" t="s">
        <v>226</v>
      </c>
      <c r="E279" s="269" t="s">
        <v>399</v>
      </c>
      <c r="F279" s="270" t="s">
        <v>400</v>
      </c>
      <c r="G279" s="271" t="s">
        <v>146</v>
      </c>
      <c r="H279" s="272">
        <v>4</v>
      </c>
      <c r="I279" s="273"/>
      <c r="J279" s="274">
        <f>ROUND(I279*H279,2)</f>
        <v>0</v>
      </c>
      <c r="K279" s="270" t="s">
        <v>1</v>
      </c>
      <c r="L279" s="275"/>
      <c r="M279" s="276" t="s">
        <v>1</v>
      </c>
      <c r="N279" s="277" t="s">
        <v>41</v>
      </c>
      <c r="O279" s="91"/>
      <c r="P279" s="227">
        <f>O279*H279</f>
        <v>0</v>
      </c>
      <c r="Q279" s="227">
        <v>0</v>
      </c>
      <c r="R279" s="227">
        <f>Q279*H279</f>
        <v>0</v>
      </c>
      <c r="S279" s="227">
        <v>0</v>
      </c>
      <c r="T279" s="228">
        <f>S279*H279</f>
        <v>0</v>
      </c>
      <c r="U279" s="38"/>
      <c r="V279" s="38"/>
      <c r="W279" s="38"/>
      <c r="X279" s="38"/>
      <c r="Y279" s="38"/>
      <c r="Z279" s="38"/>
      <c r="AA279" s="38"/>
      <c r="AB279" s="38"/>
      <c r="AC279" s="38"/>
      <c r="AD279" s="38"/>
      <c r="AE279" s="38"/>
      <c r="AR279" s="229" t="s">
        <v>181</v>
      </c>
      <c r="AT279" s="229" t="s">
        <v>226</v>
      </c>
      <c r="AU279" s="229" t="s">
        <v>86</v>
      </c>
      <c r="AY279" s="17" t="s">
        <v>129</v>
      </c>
      <c r="BE279" s="230">
        <f>IF(N279="základní",J279,0)</f>
        <v>0</v>
      </c>
      <c r="BF279" s="230">
        <f>IF(N279="snížená",J279,0)</f>
        <v>0</v>
      </c>
      <c r="BG279" s="230">
        <f>IF(N279="zákl. přenesená",J279,0)</f>
        <v>0</v>
      </c>
      <c r="BH279" s="230">
        <f>IF(N279="sníž. přenesená",J279,0)</f>
        <v>0</v>
      </c>
      <c r="BI279" s="230">
        <f>IF(N279="nulová",J279,0)</f>
        <v>0</v>
      </c>
      <c r="BJ279" s="17" t="s">
        <v>84</v>
      </c>
      <c r="BK279" s="230">
        <f>ROUND(I279*H279,2)</f>
        <v>0</v>
      </c>
      <c r="BL279" s="17" t="s">
        <v>136</v>
      </c>
      <c r="BM279" s="229" t="s">
        <v>401</v>
      </c>
    </row>
    <row r="280" s="2" customFormat="1">
      <c r="A280" s="38"/>
      <c r="B280" s="39"/>
      <c r="C280" s="40"/>
      <c r="D280" s="231" t="s">
        <v>138</v>
      </c>
      <c r="E280" s="40"/>
      <c r="F280" s="232" t="s">
        <v>402</v>
      </c>
      <c r="G280" s="40"/>
      <c r="H280" s="40"/>
      <c r="I280" s="233"/>
      <c r="J280" s="40"/>
      <c r="K280" s="40"/>
      <c r="L280" s="44"/>
      <c r="M280" s="234"/>
      <c r="N280" s="235"/>
      <c r="O280" s="91"/>
      <c r="P280" s="91"/>
      <c r="Q280" s="91"/>
      <c r="R280" s="91"/>
      <c r="S280" s="91"/>
      <c r="T280" s="92"/>
      <c r="U280" s="38"/>
      <c r="V280" s="38"/>
      <c r="W280" s="38"/>
      <c r="X280" s="38"/>
      <c r="Y280" s="38"/>
      <c r="Z280" s="38"/>
      <c r="AA280" s="38"/>
      <c r="AB280" s="38"/>
      <c r="AC280" s="38"/>
      <c r="AD280" s="38"/>
      <c r="AE280" s="38"/>
      <c r="AT280" s="17" t="s">
        <v>138</v>
      </c>
      <c r="AU280" s="17" t="s">
        <v>86</v>
      </c>
    </row>
    <row r="281" s="12" customFormat="1" ht="22.8" customHeight="1">
      <c r="A281" s="12"/>
      <c r="B281" s="202"/>
      <c r="C281" s="203"/>
      <c r="D281" s="204" t="s">
        <v>75</v>
      </c>
      <c r="E281" s="216" t="s">
        <v>190</v>
      </c>
      <c r="F281" s="216" t="s">
        <v>403</v>
      </c>
      <c r="G281" s="203"/>
      <c r="H281" s="203"/>
      <c r="I281" s="206"/>
      <c r="J281" s="217">
        <f>BK281</f>
        <v>0</v>
      </c>
      <c r="K281" s="203"/>
      <c r="L281" s="208"/>
      <c r="M281" s="209"/>
      <c r="N281" s="210"/>
      <c r="O281" s="210"/>
      <c r="P281" s="211">
        <f>SUM(P282:P295)</f>
        <v>0</v>
      </c>
      <c r="Q281" s="210"/>
      <c r="R281" s="211">
        <f>SUM(R282:R295)</f>
        <v>30.888134999999998</v>
      </c>
      <c r="S281" s="210"/>
      <c r="T281" s="212">
        <f>SUM(T282:T295)</f>
        <v>32.399999999999999</v>
      </c>
      <c r="U281" s="12"/>
      <c r="V281" s="12"/>
      <c r="W281" s="12"/>
      <c r="X281" s="12"/>
      <c r="Y281" s="12"/>
      <c r="Z281" s="12"/>
      <c r="AA281" s="12"/>
      <c r="AB281" s="12"/>
      <c r="AC281" s="12"/>
      <c r="AD281" s="12"/>
      <c r="AE281" s="12"/>
      <c r="AR281" s="213" t="s">
        <v>84</v>
      </c>
      <c r="AT281" s="214" t="s">
        <v>75</v>
      </c>
      <c r="AU281" s="214" t="s">
        <v>84</v>
      </c>
      <c r="AY281" s="213" t="s">
        <v>129</v>
      </c>
      <c r="BK281" s="215">
        <f>SUM(BK282:BK295)</f>
        <v>0</v>
      </c>
    </row>
    <row r="282" s="2" customFormat="1" ht="24.15" customHeight="1">
      <c r="A282" s="38"/>
      <c r="B282" s="39"/>
      <c r="C282" s="218" t="s">
        <v>404</v>
      </c>
      <c r="D282" s="218" t="s">
        <v>131</v>
      </c>
      <c r="E282" s="219" t="s">
        <v>405</v>
      </c>
      <c r="F282" s="220" t="s">
        <v>406</v>
      </c>
      <c r="G282" s="221" t="s">
        <v>291</v>
      </c>
      <c r="H282" s="222">
        <v>238.5</v>
      </c>
      <c r="I282" s="223"/>
      <c r="J282" s="224">
        <f>ROUND(I282*H282,2)</f>
        <v>0</v>
      </c>
      <c r="K282" s="220" t="s">
        <v>135</v>
      </c>
      <c r="L282" s="44"/>
      <c r="M282" s="225" t="s">
        <v>1</v>
      </c>
      <c r="N282" s="226" t="s">
        <v>41</v>
      </c>
      <c r="O282" s="91"/>
      <c r="P282" s="227">
        <f>O282*H282</f>
        <v>0</v>
      </c>
      <c r="Q282" s="227">
        <v>0.10095</v>
      </c>
      <c r="R282" s="227">
        <f>Q282*H282</f>
        <v>24.076574999999998</v>
      </c>
      <c r="S282" s="227">
        <v>0</v>
      </c>
      <c r="T282" s="228">
        <f>S282*H282</f>
        <v>0</v>
      </c>
      <c r="U282" s="38"/>
      <c r="V282" s="38"/>
      <c r="W282" s="38"/>
      <c r="X282" s="38"/>
      <c r="Y282" s="38"/>
      <c r="Z282" s="38"/>
      <c r="AA282" s="38"/>
      <c r="AB282" s="38"/>
      <c r="AC282" s="38"/>
      <c r="AD282" s="38"/>
      <c r="AE282" s="38"/>
      <c r="AR282" s="229" t="s">
        <v>136</v>
      </c>
      <c r="AT282" s="229" t="s">
        <v>131</v>
      </c>
      <c r="AU282" s="229" t="s">
        <v>86</v>
      </c>
      <c r="AY282" s="17" t="s">
        <v>129</v>
      </c>
      <c r="BE282" s="230">
        <f>IF(N282="základní",J282,0)</f>
        <v>0</v>
      </c>
      <c r="BF282" s="230">
        <f>IF(N282="snížená",J282,0)</f>
        <v>0</v>
      </c>
      <c r="BG282" s="230">
        <f>IF(N282="zákl. přenesená",J282,0)</f>
        <v>0</v>
      </c>
      <c r="BH282" s="230">
        <f>IF(N282="sníž. přenesená",J282,0)</f>
        <v>0</v>
      </c>
      <c r="BI282" s="230">
        <f>IF(N282="nulová",J282,0)</f>
        <v>0</v>
      </c>
      <c r="BJ282" s="17" t="s">
        <v>84</v>
      </c>
      <c r="BK282" s="230">
        <f>ROUND(I282*H282,2)</f>
        <v>0</v>
      </c>
      <c r="BL282" s="17" t="s">
        <v>136</v>
      </c>
      <c r="BM282" s="229" t="s">
        <v>407</v>
      </c>
    </row>
    <row r="283" s="2" customFormat="1">
      <c r="A283" s="38"/>
      <c r="B283" s="39"/>
      <c r="C283" s="40"/>
      <c r="D283" s="231" t="s">
        <v>138</v>
      </c>
      <c r="E283" s="40"/>
      <c r="F283" s="232" t="s">
        <v>408</v>
      </c>
      <c r="G283" s="40"/>
      <c r="H283" s="40"/>
      <c r="I283" s="233"/>
      <c r="J283" s="40"/>
      <c r="K283" s="40"/>
      <c r="L283" s="44"/>
      <c r="M283" s="234"/>
      <c r="N283" s="235"/>
      <c r="O283" s="91"/>
      <c r="P283" s="91"/>
      <c r="Q283" s="91"/>
      <c r="R283" s="91"/>
      <c r="S283" s="91"/>
      <c r="T283" s="92"/>
      <c r="U283" s="38"/>
      <c r="V283" s="38"/>
      <c r="W283" s="38"/>
      <c r="X283" s="38"/>
      <c r="Y283" s="38"/>
      <c r="Z283" s="38"/>
      <c r="AA283" s="38"/>
      <c r="AB283" s="38"/>
      <c r="AC283" s="38"/>
      <c r="AD283" s="38"/>
      <c r="AE283" s="38"/>
      <c r="AT283" s="17" t="s">
        <v>138</v>
      </c>
      <c r="AU283" s="17" t="s">
        <v>86</v>
      </c>
    </row>
    <row r="284" s="13" customFormat="1">
      <c r="A284" s="13"/>
      <c r="B284" s="236"/>
      <c r="C284" s="237"/>
      <c r="D284" s="231" t="s">
        <v>140</v>
      </c>
      <c r="E284" s="238" t="s">
        <v>1</v>
      </c>
      <c r="F284" s="239" t="s">
        <v>409</v>
      </c>
      <c r="G284" s="237"/>
      <c r="H284" s="238" t="s">
        <v>1</v>
      </c>
      <c r="I284" s="240"/>
      <c r="J284" s="237"/>
      <c r="K284" s="237"/>
      <c r="L284" s="241"/>
      <c r="M284" s="242"/>
      <c r="N284" s="243"/>
      <c r="O284" s="243"/>
      <c r="P284" s="243"/>
      <c r="Q284" s="243"/>
      <c r="R284" s="243"/>
      <c r="S284" s="243"/>
      <c r="T284" s="244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45" t="s">
        <v>140</v>
      </c>
      <c r="AU284" s="245" t="s">
        <v>86</v>
      </c>
      <c r="AV284" s="13" t="s">
        <v>84</v>
      </c>
      <c r="AW284" s="13" t="s">
        <v>32</v>
      </c>
      <c r="AX284" s="13" t="s">
        <v>76</v>
      </c>
      <c r="AY284" s="245" t="s">
        <v>129</v>
      </c>
    </row>
    <row r="285" s="14" customFormat="1">
      <c r="A285" s="14"/>
      <c r="B285" s="246"/>
      <c r="C285" s="247"/>
      <c r="D285" s="231" t="s">
        <v>140</v>
      </c>
      <c r="E285" s="248" t="s">
        <v>1</v>
      </c>
      <c r="F285" s="249" t="s">
        <v>410</v>
      </c>
      <c r="G285" s="247"/>
      <c r="H285" s="250">
        <v>232.5</v>
      </c>
      <c r="I285" s="251"/>
      <c r="J285" s="247"/>
      <c r="K285" s="247"/>
      <c r="L285" s="252"/>
      <c r="M285" s="253"/>
      <c r="N285" s="254"/>
      <c r="O285" s="254"/>
      <c r="P285" s="254"/>
      <c r="Q285" s="254"/>
      <c r="R285" s="254"/>
      <c r="S285" s="254"/>
      <c r="T285" s="255"/>
      <c r="U285" s="14"/>
      <c r="V285" s="14"/>
      <c r="W285" s="14"/>
      <c r="X285" s="14"/>
      <c r="Y285" s="14"/>
      <c r="Z285" s="14"/>
      <c r="AA285" s="14"/>
      <c r="AB285" s="14"/>
      <c r="AC285" s="14"/>
      <c r="AD285" s="14"/>
      <c r="AE285" s="14"/>
      <c r="AT285" s="256" t="s">
        <v>140</v>
      </c>
      <c r="AU285" s="256" t="s">
        <v>86</v>
      </c>
      <c r="AV285" s="14" t="s">
        <v>86</v>
      </c>
      <c r="AW285" s="14" t="s">
        <v>32</v>
      </c>
      <c r="AX285" s="14" t="s">
        <v>76</v>
      </c>
      <c r="AY285" s="256" t="s">
        <v>129</v>
      </c>
    </row>
    <row r="286" s="13" customFormat="1">
      <c r="A286" s="13"/>
      <c r="B286" s="236"/>
      <c r="C286" s="237"/>
      <c r="D286" s="231" t="s">
        <v>140</v>
      </c>
      <c r="E286" s="238" t="s">
        <v>1</v>
      </c>
      <c r="F286" s="239" t="s">
        <v>411</v>
      </c>
      <c r="G286" s="237"/>
      <c r="H286" s="238" t="s">
        <v>1</v>
      </c>
      <c r="I286" s="240"/>
      <c r="J286" s="237"/>
      <c r="K286" s="237"/>
      <c r="L286" s="241"/>
      <c r="M286" s="242"/>
      <c r="N286" s="243"/>
      <c r="O286" s="243"/>
      <c r="P286" s="243"/>
      <c r="Q286" s="243"/>
      <c r="R286" s="243"/>
      <c r="S286" s="243"/>
      <c r="T286" s="244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245" t="s">
        <v>140</v>
      </c>
      <c r="AU286" s="245" t="s">
        <v>86</v>
      </c>
      <c r="AV286" s="13" t="s">
        <v>84</v>
      </c>
      <c r="AW286" s="13" t="s">
        <v>32</v>
      </c>
      <c r="AX286" s="13" t="s">
        <v>76</v>
      </c>
      <c r="AY286" s="245" t="s">
        <v>129</v>
      </c>
    </row>
    <row r="287" s="14" customFormat="1">
      <c r="A287" s="14"/>
      <c r="B287" s="246"/>
      <c r="C287" s="247"/>
      <c r="D287" s="231" t="s">
        <v>140</v>
      </c>
      <c r="E287" s="248" t="s">
        <v>1</v>
      </c>
      <c r="F287" s="249" t="s">
        <v>412</v>
      </c>
      <c r="G287" s="247"/>
      <c r="H287" s="250">
        <v>6</v>
      </c>
      <c r="I287" s="251"/>
      <c r="J287" s="247"/>
      <c r="K287" s="247"/>
      <c r="L287" s="252"/>
      <c r="M287" s="253"/>
      <c r="N287" s="254"/>
      <c r="O287" s="254"/>
      <c r="P287" s="254"/>
      <c r="Q287" s="254"/>
      <c r="R287" s="254"/>
      <c r="S287" s="254"/>
      <c r="T287" s="255"/>
      <c r="U287" s="14"/>
      <c r="V287" s="14"/>
      <c r="W287" s="14"/>
      <c r="X287" s="14"/>
      <c r="Y287" s="14"/>
      <c r="Z287" s="14"/>
      <c r="AA287" s="14"/>
      <c r="AB287" s="14"/>
      <c r="AC287" s="14"/>
      <c r="AD287" s="14"/>
      <c r="AE287" s="14"/>
      <c r="AT287" s="256" t="s">
        <v>140</v>
      </c>
      <c r="AU287" s="256" t="s">
        <v>86</v>
      </c>
      <c r="AV287" s="14" t="s">
        <v>86</v>
      </c>
      <c r="AW287" s="14" t="s">
        <v>32</v>
      </c>
      <c r="AX287" s="14" t="s">
        <v>76</v>
      </c>
      <c r="AY287" s="256" t="s">
        <v>129</v>
      </c>
    </row>
    <row r="288" s="15" customFormat="1">
      <c r="A288" s="15"/>
      <c r="B288" s="257"/>
      <c r="C288" s="258"/>
      <c r="D288" s="231" t="s">
        <v>140</v>
      </c>
      <c r="E288" s="259" t="s">
        <v>1</v>
      </c>
      <c r="F288" s="260" t="s">
        <v>180</v>
      </c>
      <c r="G288" s="258"/>
      <c r="H288" s="261">
        <v>238.5</v>
      </c>
      <c r="I288" s="262"/>
      <c r="J288" s="258"/>
      <c r="K288" s="258"/>
      <c r="L288" s="263"/>
      <c r="M288" s="264"/>
      <c r="N288" s="265"/>
      <c r="O288" s="265"/>
      <c r="P288" s="265"/>
      <c r="Q288" s="265"/>
      <c r="R288" s="265"/>
      <c r="S288" s="265"/>
      <c r="T288" s="266"/>
      <c r="U288" s="15"/>
      <c r="V288" s="15"/>
      <c r="W288" s="15"/>
      <c r="X288" s="15"/>
      <c r="Y288" s="15"/>
      <c r="Z288" s="15"/>
      <c r="AA288" s="15"/>
      <c r="AB288" s="15"/>
      <c r="AC288" s="15"/>
      <c r="AD288" s="15"/>
      <c r="AE288" s="15"/>
      <c r="AT288" s="267" t="s">
        <v>140</v>
      </c>
      <c r="AU288" s="267" t="s">
        <v>86</v>
      </c>
      <c r="AV288" s="15" t="s">
        <v>136</v>
      </c>
      <c r="AW288" s="15" t="s">
        <v>32</v>
      </c>
      <c r="AX288" s="15" t="s">
        <v>84</v>
      </c>
      <c r="AY288" s="267" t="s">
        <v>129</v>
      </c>
    </row>
    <row r="289" s="2" customFormat="1" ht="14.4" customHeight="1">
      <c r="A289" s="38"/>
      <c r="B289" s="39"/>
      <c r="C289" s="268" t="s">
        <v>413</v>
      </c>
      <c r="D289" s="268" t="s">
        <v>226</v>
      </c>
      <c r="E289" s="269" t="s">
        <v>414</v>
      </c>
      <c r="F289" s="270" t="s">
        <v>415</v>
      </c>
      <c r="G289" s="271" t="s">
        <v>291</v>
      </c>
      <c r="H289" s="272">
        <v>243.27000000000001</v>
      </c>
      <c r="I289" s="273"/>
      <c r="J289" s="274">
        <f>ROUND(I289*H289,2)</f>
        <v>0</v>
      </c>
      <c r="K289" s="270" t="s">
        <v>135</v>
      </c>
      <c r="L289" s="275"/>
      <c r="M289" s="276" t="s">
        <v>1</v>
      </c>
      <c r="N289" s="277" t="s">
        <v>41</v>
      </c>
      <c r="O289" s="91"/>
      <c r="P289" s="227">
        <f>O289*H289</f>
        <v>0</v>
      </c>
      <c r="Q289" s="227">
        <v>0.028000000000000001</v>
      </c>
      <c r="R289" s="227">
        <f>Q289*H289</f>
        <v>6.8115600000000001</v>
      </c>
      <c r="S289" s="227">
        <v>0</v>
      </c>
      <c r="T289" s="228">
        <f>S289*H289</f>
        <v>0</v>
      </c>
      <c r="U289" s="38"/>
      <c r="V289" s="38"/>
      <c r="W289" s="38"/>
      <c r="X289" s="38"/>
      <c r="Y289" s="38"/>
      <c r="Z289" s="38"/>
      <c r="AA289" s="38"/>
      <c r="AB289" s="38"/>
      <c r="AC289" s="38"/>
      <c r="AD289" s="38"/>
      <c r="AE289" s="38"/>
      <c r="AR289" s="229" t="s">
        <v>181</v>
      </c>
      <c r="AT289" s="229" t="s">
        <v>226</v>
      </c>
      <c r="AU289" s="229" t="s">
        <v>86</v>
      </c>
      <c r="AY289" s="17" t="s">
        <v>129</v>
      </c>
      <c r="BE289" s="230">
        <f>IF(N289="základní",J289,0)</f>
        <v>0</v>
      </c>
      <c r="BF289" s="230">
        <f>IF(N289="snížená",J289,0)</f>
        <v>0</v>
      </c>
      <c r="BG289" s="230">
        <f>IF(N289="zákl. přenesená",J289,0)</f>
        <v>0</v>
      </c>
      <c r="BH289" s="230">
        <f>IF(N289="sníž. přenesená",J289,0)</f>
        <v>0</v>
      </c>
      <c r="BI289" s="230">
        <f>IF(N289="nulová",J289,0)</f>
        <v>0</v>
      </c>
      <c r="BJ289" s="17" t="s">
        <v>84</v>
      </c>
      <c r="BK289" s="230">
        <f>ROUND(I289*H289,2)</f>
        <v>0</v>
      </c>
      <c r="BL289" s="17" t="s">
        <v>136</v>
      </c>
      <c r="BM289" s="229" t="s">
        <v>416</v>
      </c>
    </row>
    <row r="290" s="2" customFormat="1">
      <c r="A290" s="38"/>
      <c r="B290" s="39"/>
      <c r="C290" s="40"/>
      <c r="D290" s="231" t="s">
        <v>138</v>
      </c>
      <c r="E290" s="40"/>
      <c r="F290" s="232" t="s">
        <v>415</v>
      </c>
      <c r="G290" s="40"/>
      <c r="H290" s="40"/>
      <c r="I290" s="233"/>
      <c r="J290" s="40"/>
      <c r="K290" s="40"/>
      <c r="L290" s="44"/>
      <c r="M290" s="234"/>
      <c r="N290" s="235"/>
      <c r="O290" s="91"/>
      <c r="P290" s="91"/>
      <c r="Q290" s="91"/>
      <c r="R290" s="91"/>
      <c r="S290" s="91"/>
      <c r="T290" s="92"/>
      <c r="U290" s="38"/>
      <c r="V290" s="38"/>
      <c r="W290" s="38"/>
      <c r="X290" s="38"/>
      <c r="Y290" s="38"/>
      <c r="Z290" s="38"/>
      <c r="AA290" s="38"/>
      <c r="AB290" s="38"/>
      <c r="AC290" s="38"/>
      <c r="AD290" s="38"/>
      <c r="AE290" s="38"/>
      <c r="AT290" s="17" t="s">
        <v>138</v>
      </c>
      <c r="AU290" s="17" t="s">
        <v>86</v>
      </c>
    </row>
    <row r="291" s="14" customFormat="1">
      <c r="A291" s="14"/>
      <c r="B291" s="246"/>
      <c r="C291" s="247"/>
      <c r="D291" s="231" t="s">
        <v>140</v>
      </c>
      <c r="E291" s="248" t="s">
        <v>1</v>
      </c>
      <c r="F291" s="249" t="s">
        <v>417</v>
      </c>
      <c r="G291" s="247"/>
      <c r="H291" s="250">
        <v>243.27000000000001</v>
      </c>
      <c r="I291" s="251"/>
      <c r="J291" s="247"/>
      <c r="K291" s="247"/>
      <c r="L291" s="252"/>
      <c r="M291" s="253"/>
      <c r="N291" s="254"/>
      <c r="O291" s="254"/>
      <c r="P291" s="254"/>
      <c r="Q291" s="254"/>
      <c r="R291" s="254"/>
      <c r="S291" s="254"/>
      <c r="T291" s="255"/>
      <c r="U291" s="14"/>
      <c r="V291" s="14"/>
      <c r="W291" s="14"/>
      <c r="X291" s="14"/>
      <c r="Y291" s="14"/>
      <c r="Z291" s="14"/>
      <c r="AA291" s="14"/>
      <c r="AB291" s="14"/>
      <c r="AC291" s="14"/>
      <c r="AD291" s="14"/>
      <c r="AE291" s="14"/>
      <c r="AT291" s="256" t="s">
        <v>140</v>
      </c>
      <c r="AU291" s="256" t="s">
        <v>86</v>
      </c>
      <c r="AV291" s="14" t="s">
        <v>86</v>
      </c>
      <c r="AW291" s="14" t="s">
        <v>32</v>
      </c>
      <c r="AX291" s="14" t="s">
        <v>84</v>
      </c>
      <c r="AY291" s="256" t="s">
        <v>129</v>
      </c>
    </row>
    <row r="292" s="2" customFormat="1" ht="24.15" customHeight="1">
      <c r="A292" s="38"/>
      <c r="B292" s="39"/>
      <c r="C292" s="218" t="s">
        <v>418</v>
      </c>
      <c r="D292" s="218" t="s">
        <v>131</v>
      </c>
      <c r="E292" s="219" t="s">
        <v>419</v>
      </c>
      <c r="F292" s="220" t="s">
        <v>420</v>
      </c>
      <c r="G292" s="221" t="s">
        <v>291</v>
      </c>
      <c r="H292" s="222">
        <v>100</v>
      </c>
      <c r="I292" s="223"/>
      <c r="J292" s="224">
        <f>ROUND(I292*H292,2)</f>
        <v>0</v>
      </c>
      <c r="K292" s="220" t="s">
        <v>135</v>
      </c>
      <c r="L292" s="44"/>
      <c r="M292" s="225" t="s">
        <v>1</v>
      </c>
      <c r="N292" s="226" t="s">
        <v>41</v>
      </c>
      <c r="O292" s="91"/>
      <c r="P292" s="227">
        <f>O292*H292</f>
        <v>0</v>
      </c>
      <c r="Q292" s="227">
        <v>0</v>
      </c>
      <c r="R292" s="227">
        <f>Q292*H292</f>
        <v>0</v>
      </c>
      <c r="S292" s="227">
        <v>0.32400000000000001</v>
      </c>
      <c r="T292" s="228">
        <f>S292*H292</f>
        <v>32.399999999999999</v>
      </c>
      <c r="U292" s="38"/>
      <c r="V292" s="38"/>
      <c r="W292" s="38"/>
      <c r="X292" s="38"/>
      <c r="Y292" s="38"/>
      <c r="Z292" s="38"/>
      <c r="AA292" s="38"/>
      <c r="AB292" s="38"/>
      <c r="AC292" s="38"/>
      <c r="AD292" s="38"/>
      <c r="AE292" s="38"/>
      <c r="AR292" s="229" t="s">
        <v>136</v>
      </c>
      <c r="AT292" s="229" t="s">
        <v>131</v>
      </c>
      <c r="AU292" s="229" t="s">
        <v>86</v>
      </c>
      <c r="AY292" s="17" t="s">
        <v>129</v>
      </c>
      <c r="BE292" s="230">
        <f>IF(N292="základní",J292,0)</f>
        <v>0</v>
      </c>
      <c r="BF292" s="230">
        <f>IF(N292="snížená",J292,0)</f>
        <v>0</v>
      </c>
      <c r="BG292" s="230">
        <f>IF(N292="zákl. přenesená",J292,0)</f>
        <v>0</v>
      </c>
      <c r="BH292" s="230">
        <f>IF(N292="sníž. přenesená",J292,0)</f>
        <v>0</v>
      </c>
      <c r="BI292" s="230">
        <f>IF(N292="nulová",J292,0)</f>
        <v>0</v>
      </c>
      <c r="BJ292" s="17" t="s">
        <v>84</v>
      </c>
      <c r="BK292" s="230">
        <f>ROUND(I292*H292,2)</f>
        <v>0</v>
      </c>
      <c r="BL292" s="17" t="s">
        <v>136</v>
      </c>
      <c r="BM292" s="229" t="s">
        <v>421</v>
      </c>
    </row>
    <row r="293" s="2" customFormat="1">
      <c r="A293" s="38"/>
      <c r="B293" s="39"/>
      <c r="C293" s="40"/>
      <c r="D293" s="231" t="s">
        <v>138</v>
      </c>
      <c r="E293" s="40"/>
      <c r="F293" s="232" t="s">
        <v>422</v>
      </c>
      <c r="G293" s="40"/>
      <c r="H293" s="40"/>
      <c r="I293" s="233"/>
      <c r="J293" s="40"/>
      <c r="K293" s="40"/>
      <c r="L293" s="44"/>
      <c r="M293" s="234"/>
      <c r="N293" s="235"/>
      <c r="O293" s="91"/>
      <c r="P293" s="91"/>
      <c r="Q293" s="91"/>
      <c r="R293" s="91"/>
      <c r="S293" s="91"/>
      <c r="T293" s="92"/>
      <c r="U293" s="38"/>
      <c r="V293" s="38"/>
      <c r="W293" s="38"/>
      <c r="X293" s="38"/>
      <c r="Y293" s="38"/>
      <c r="Z293" s="38"/>
      <c r="AA293" s="38"/>
      <c r="AB293" s="38"/>
      <c r="AC293" s="38"/>
      <c r="AD293" s="38"/>
      <c r="AE293" s="38"/>
      <c r="AT293" s="17" t="s">
        <v>138</v>
      </c>
      <c r="AU293" s="17" t="s">
        <v>86</v>
      </c>
    </row>
    <row r="294" s="13" customFormat="1">
      <c r="A294" s="13"/>
      <c r="B294" s="236"/>
      <c r="C294" s="237"/>
      <c r="D294" s="231" t="s">
        <v>140</v>
      </c>
      <c r="E294" s="238" t="s">
        <v>1</v>
      </c>
      <c r="F294" s="239" t="s">
        <v>423</v>
      </c>
      <c r="G294" s="237"/>
      <c r="H294" s="238" t="s">
        <v>1</v>
      </c>
      <c r="I294" s="240"/>
      <c r="J294" s="237"/>
      <c r="K294" s="237"/>
      <c r="L294" s="241"/>
      <c r="M294" s="242"/>
      <c r="N294" s="243"/>
      <c r="O294" s="243"/>
      <c r="P294" s="243"/>
      <c r="Q294" s="243"/>
      <c r="R294" s="243"/>
      <c r="S294" s="243"/>
      <c r="T294" s="244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245" t="s">
        <v>140</v>
      </c>
      <c r="AU294" s="245" t="s">
        <v>86</v>
      </c>
      <c r="AV294" s="13" t="s">
        <v>84</v>
      </c>
      <c r="AW294" s="13" t="s">
        <v>32</v>
      </c>
      <c r="AX294" s="13" t="s">
        <v>76</v>
      </c>
      <c r="AY294" s="245" t="s">
        <v>129</v>
      </c>
    </row>
    <row r="295" s="14" customFormat="1">
      <c r="A295" s="14"/>
      <c r="B295" s="246"/>
      <c r="C295" s="247"/>
      <c r="D295" s="231" t="s">
        <v>140</v>
      </c>
      <c r="E295" s="248" t="s">
        <v>1</v>
      </c>
      <c r="F295" s="249" t="s">
        <v>424</v>
      </c>
      <c r="G295" s="247"/>
      <c r="H295" s="250">
        <v>100</v>
      </c>
      <c r="I295" s="251"/>
      <c r="J295" s="247"/>
      <c r="K295" s="247"/>
      <c r="L295" s="252"/>
      <c r="M295" s="253"/>
      <c r="N295" s="254"/>
      <c r="O295" s="254"/>
      <c r="P295" s="254"/>
      <c r="Q295" s="254"/>
      <c r="R295" s="254"/>
      <c r="S295" s="254"/>
      <c r="T295" s="255"/>
      <c r="U295" s="14"/>
      <c r="V295" s="14"/>
      <c r="W295" s="14"/>
      <c r="X295" s="14"/>
      <c r="Y295" s="14"/>
      <c r="Z295" s="14"/>
      <c r="AA295" s="14"/>
      <c r="AB295" s="14"/>
      <c r="AC295" s="14"/>
      <c r="AD295" s="14"/>
      <c r="AE295" s="14"/>
      <c r="AT295" s="256" t="s">
        <v>140</v>
      </c>
      <c r="AU295" s="256" t="s">
        <v>86</v>
      </c>
      <c r="AV295" s="14" t="s">
        <v>86</v>
      </c>
      <c r="AW295" s="14" t="s">
        <v>32</v>
      </c>
      <c r="AX295" s="14" t="s">
        <v>84</v>
      </c>
      <c r="AY295" s="256" t="s">
        <v>129</v>
      </c>
    </row>
    <row r="296" s="12" customFormat="1" ht="22.8" customHeight="1">
      <c r="A296" s="12"/>
      <c r="B296" s="202"/>
      <c r="C296" s="203"/>
      <c r="D296" s="204" t="s">
        <v>75</v>
      </c>
      <c r="E296" s="216" t="s">
        <v>425</v>
      </c>
      <c r="F296" s="216" t="s">
        <v>426</v>
      </c>
      <c r="G296" s="203"/>
      <c r="H296" s="203"/>
      <c r="I296" s="206"/>
      <c r="J296" s="217">
        <f>BK296</f>
        <v>0</v>
      </c>
      <c r="K296" s="203"/>
      <c r="L296" s="208"/>
      <c r="M296" s="209"/>
      <c r="N296" s="210"/>
      <c r="O296" s="210"/>
      <c r="P296" s="211">
        <f>SUM(P297:P306)</f>
        <v>0</v>
      </c>
      <c r="Q296" s="210"/>
      <c r="R296" s="211">
        <f>SUM(R297:R306)</f>
        <v>0</v>
      </c>
      <c r="S296" s="210"/>
      <c r="T296" s="212">
        <f>SUM(T297:T306)</f>
        <v>0</v>
      </c>
      <c r="U296" s="12"/>
      <c r="V296" s="12"/>
      <c r="W296" s="12"/>
      <c r="X296" s="12"/>
      <c r="Y296" s="12"/>
      <c r="Z296" s="12"/>
      <c r="AA296" s="12"/>
      <c r="AB296" s="12"/>
      <c r="AC296" s="12"/>
      <c r="AD296" s="12"/>
      <c r="AE296" s="12"/>
      <c r="AR296" s="213" t="s">
        <v>84</v>
      </c>
      <c r="AT296" s="214" t="s">
        <v>75</v>
      </c>
      <c r="AU296" s="214" t="s">
        <v>84</v>
      </c>
      <c r="AY296" s="213" t="s">
        <v>129</v>
      </c>
      <c r="BK296" s="215">
        <f>SUM(BK297:BK306)</f>
        <v>0</v>
      </c>
    </row>
    <row r="297" s="2" customFormat="1" ht="24.15" customHeight="1">
      <c r="A297" s="38"/>
      <c r="B297" s="39"/>
      <c r="C297" s="218" t="s">
        <v>427</v>
      </c>
      <c r="D297" s="218" t="s">
        <v>131</v>
      </c>
      <c r="E297" s="219" t="s">
        <v>428</v>
      </c>
      <c r="F297" s="220" t="s">
        <v>429</v>
      </c>
      <c r="G297" s="221" t="s">
        <v>208</v>
      </c>
      <c r="H297" s="222">
        <v>32.399999999999999</v>
      </c>
      <c r="I297" s="223"/>
      <c r="J297" s="224">
        <f>ROUND(I297*H297,2)</f>
        <v>0</v>
      </c>
      <c r="K297" s="220" t="s">
        <v>135</v>
      </c>
      <c r="L297" s="44"/>
      <c r="M297" s="225" t="s">
        <v>1</v>
      </c>
      <c r="N297" s="226" t="s">
        <v>41</v>
      </c>
      <c r="O297" s="91"/>
      <c r="P297" s="227">
        <f>O297*H297</f>
        <v>0</v>
      </c>
      <c r="Q297" s="227">
        <v>0</v>
      </c>
      <c r="R297" s="227">
        <f>Q297*H297</f>
        <v>0</v>
      </c>
      <c r="S297" s="227">
        <v>0</v>
      </c>
      <c r="T297" s="228">
        <f>S297*H297</f>
        <v>0</v>
      </c>
      <c r="U297" s="38"/>
      <c r="V297" s="38"/>
      <c r="W297" s="38"/>
      <c r="X297" s="38"/>
      <c r="Y297" s="38"/>
      <c r="Z297" s="38"/>
      <c r="AA297" s="38"/>
      <c r="AB297" s="38"/>
      <c r="AC297" s="38"/>
      <c r="AD297" s="38"/>
      <c r="AE297" s="38"/>
      <c r="AR297" s="229" t="s">
        <v>136</v>
      </c>
      <c r="AT297" s="229" t="s">
        <v>131</v>
      </c>
      <c r="AU297" s="229" t="s">
        <v>86</v>
      </c>
      <c r="AY297" s="17" t="s">
        <v>129</v>
      </c>
      <c r="BE297" s="230">
        <f>IF(N297="základní",J297,0)</f>
        <v>0</v>
      </c>
      <c r="BF297" s="230">
        <f>IF(N297="snížená",J297,0)</f>
        <v>0</v>
      </c>
      <c r="BG297" s="230">
        <f>IF(N297="zákl. přenesená",J297,0)</f>
        <v>0</v>
      </c>
      <c r="BH297" s="230">
        <f>IF(N297="sníž. přenesená",J297,0)</f>
        <v>0</v>
      </c>
      <c r="BI297" s="230">
        <f>IF(N297="nulová",J297,0)</f>
        <v>0</v>
      </c>
      <c r="BJ297" s="17" t="s">
        <v>84</v>
      </c>
      <c r="BK297" s="230">
        <f>ROUND(I297*H297,2)</f>
        <v>0</v>
      </c>
      <c r="BL297" s="17" t="s">
        <v>136</v>
      </c>
      <c r="BM297" s="229" t="s">
        <v>430</v>
      </c>
    </row>
    <row r="298" s="2" customFormat="1">
      <c r="A298" s="38"/>
      <c r="B298" s="39"/>
      <c r="C298" s="40"/>
      <c r="D298" s="231" t="s">
        <v>138</v>
      </c>
      <c r="E298" s="40"/>
      <c r="F298" s="232" t="s">
        <v>431</v>
      </c>
      <c r="G298" s="40"/>
      <c r="H298" s="40"/>
      <c r="I298" s="233"/>
      <c r="J298" s="40"/>
      <c r="K298" s="40"/>
      <c r="L298" s="44"/>
      <c r="M298" s="234"/>
      <c r="N298" s="235"/>
      <c r="O298" s="91"/>
      <c r="P298" s="91"/>
      <c r="Q298" s="91"/>
      <c r="R298" s="91"/>
      <c r="S298" s="91"/>
      <c r="T298" s="92"/>
      <c r="U298" s="38"/>
      <c r="V298" s="38"/>
      <c r="W298" s="38"/>
      <c r="X298" s="38"/>
      <c r="Y298" s="38"/>
      <c r="Z298" s="38"/>
      <c r="AA298" s="38"/>
      <c r="AB298" s="38"/>
      <c r="AC298" s="38"/>
      <c r="AD298" s="38"/>
      <c r="AE298" s="38"/>
      <c r="AT298" s="17" t="s">
        <v>138</v>
      </c>
      <c r="AU298" s="17" t="s">
        <v>86</v>
      </c>
    </row>
    <row r="299" s="2" customFormat="1" ht="14.4" customHeight="1">
      <c r="A299" s="38"/>
      <c r="B299" s="39"/>
      <c r="C299" s="218" t="s">
        <v>432</v>
      </c>
      <c r="D299" s="218" t="s">
        <v>131</v>
      </c>
      <c r="E299" s="219" t="s">
        <v>433</v>
      </c>
      <c r="F299" s="220" t="s">
        <v>434</v>
      </c>
      <c r="G299" s="221" t="s">
        <v>208</v>
      </c>
      <c r="H299" s="222">
        <v>129.59999999999999</v>
      </c>
      <c r="I299" s="223"/>
      <c r="J299" s="224">
        <f>ROUND(I299*H299,2)</f>
        <v>0</v>
      </c>
      <c r="K299" s="220" t="s">
        <v>135</v>
      </c>
      <c r="L299" s="44"/>
      <c r="M299" s="225" t="s">
        <v>1</v>
      </c>
      <c r="N299" s="226" t="s">
        <v>41</v>
      </c>
      <c r="O299" s="91"/>
      <c r="P299" s="227">
        <f>O299*H299</f>
        <v>0</v>
      </c>
      <c r="Q299" s="227">
        <v>0</v>
      </c>
      <c r="R299" s="227">
        <f>Q299*H299</f>
        <v>0</v>
      </c>
      <c r="S299" s="227">
        <v>0</v>
      </c>
      <c r="T299" s="228">
        <f>S299*H299</f>
        <v>0</v>
      </c>
      <c r="U299" s="38"/>
      <c r="V299" s="38"/>
      <c r="W299" s="38"/>
      <c r="X299" s="38"/>
      <c r="Y299" s="38"/>
      <c r="Z299" s="38"/>
      <c r="AA299" s="38"/>
      <c r="AB299" s="38"/>
      <c r="AC299" s="38"/>
      <c r="AD299" s="38"/>
      <c r="AE299" s="38"/>
      <c r="AR299" s="229" t="s">
        <v>136</v>
      </c>
      <c r="AT299" s="229" t="s">
        <v>131</v>
      </c>
      <c r="AU299" s="229" t="s">
        <v>86</v>
      </c>
      <c r="AY299" s="17" t="s">
        <v>129</v>
      </c>
      <c r="BE299" s="230">
        <f>IF(N299="základní",J299,0)</f>
        <v>0</v>
      </c>
      <c r="BF299" s="230">
        <f>IF(N299="snížená",J299,0)</f>
        <v>0</v>
      </c>
      <c r="BG299" s="230">
        <f>IF(N299="zákl. přenesená",J299,0)</f>
        <v>0</v>
      </c>
      <c r="BH299" s="230">
        <f>IF(N299="sníž. přenesená",J299,0)</f>
        <v>0</v>
      </c>
      <c r="BI299" s="230">
        <f>IF(N299="nulová",J299,0)</f>
        <v>0</v>
      </c>
      <c r="BJ299" s="17" t="s">
        <v>84</v>
      </c>
      <c r="BK299" s="230">
        <f>ROUND(I299*H299,2)</f>
        <v>0</v>
      </c>
      <c r="BL299" s="17" t="s">
        <v>136</v>
      </c>
      <c r="BM299" s="229" t="s">
        <v>435</v>
      </c>
    </row>
    <row r="300" s="2" customFormat="1">
      <c r="A300" s="38"/>
      <c r="B300" s="39"/>
      <c r="C300" s="40"/>
      <c r="D300" s="231" t="s">
        <v>138</v>
      </c>
      <c r="E300" s="40"/>
      <c r="F300" s="232" t="s">
        <v>436</v>
      </c>
      <c r="G300" s="40"/>
      <c r="H300" s="40"/>
      <c r="I300" s="233"/>
      <c r="J300" s="40"/>
      <c r="K300" s="40"/>
      <c r="L300" s="44"/>
      <c r="M300" s="234"/>
      <c r="N300" s="235"/>
      <c r="O300" s="91"/>
      <c r="P300" s="91"/>
      <c r="Q300" s="91"/>
      <c r="R300" s="91"/>
      <c r="S300" s="91"/>
      <c r="T300" s="92"/>
      <c r="U300" s="38"/>
      <c r="V300" s="38"/>
      <c r="W300" s="38"/>
      <c r="X300" s="38"/>
      <c r="Y300" s="38"/>
      <c r="Z300" s="38"/>
      <c r="AA300" s="38"/>
      <c r="AB300" s="38"/>
      <c r="AC300" s="38"/>
      <c r="AD300" s="38"/>
      <c r="AE300" s="38"/>
      <c r="AT300" s="17" t="s">
        <v>138</v>
      </c>
      <c r="AU300" s="17" t="s">
        <v>86</v>
      </c>
    </row>
    <row r="301" s="14" customFormat="1">
      <c r="A301" s="14"/>
      <c r="B301" s="246"/>
      <c r="C301" s="247"/>
      <c r="D301" s="231" t="s">
        <v>140</v>
      </c>
      <c r="E301" s="247"/>
      <c r="F301" s="249" t="s">
        <v>437</v>
      </c>
      <c r="G301" s="247"/>
      <c r="H301" s="250">
        <v>129.59999999999999</v>
      </c>
      <c r="I301" s="251"/>
      <c r="J301" s="247"/>
      <c r="K301" s="247"/>
      <c r="L301" s="252"/>
      <c r="M301" s="253"/>
      <c r="N301" s="254"/>
      <c r="O301" s="254"/>
      <c r="P301" s="254"/>
      <c r="Q301" s="254"/>
      <c r="R301" s="254"/>
      <c r="S301" s="254"/>
      <c r="T301" s="255"/>
      <c r="U301" s="14"/>
      <c r="V301" s="14"/>
      <c r="W301" s="14"/>
      <c r="X301" s="14"/>
      <c r="Y301" s="14"/>
      <c r="Z301" s="14"/>
      <c r="AA301" s="14"/>
      <c r="AB301" s="14"/>
      <c r="AC301" s="14"/>
      <c r="AD301" s="14"/>
      <c r="AE301" s="14"/>
      <c r="AT301" s="256" t="s">
        <v>140</v>
      </c>
      <c r="AU301" s="256" t="s">
        <v>86</v>
      </c>
      <c r="AV301" s="14" t="s">
        <v>86</v>
      </c>
      <c r="AW301" s="14" t="s">
        <v>4</v>
      </c>
      <c r="AX301" s="14" t="s">
        <v>84</v>
      </c>
      <c r="AY301" s="256" t="s">
        <v>129</v>
      </c>
    </row>
    <row r="302" s="2" customFormat="1" ht="14.4" customHeight="1">
      <c r="A302" s="38"/>
      <c r="B302" s="39"/>
      <c r="C302" s="218" t="s">
        <v>438</v>
      </c>
      <c r="D302" s="218" t="s">
        <v>131</v>
      </c>
      <c r="E302" s="219" t="s">
        <v>439</v>
      </c>
      <c r="F302" s="220" t="s">
        <v>440</v>
      </c>
      <c r="G302" s="221" t="s">
        <v>208</v>
      </c>
      <c r="H302" s="222">
        <v>32.399999999999999</v>
      </c>
      <c r="I302" s="223"/>
      <c r="J302" s="224">
        <f>ROUND(I302*H302,2)</f>
        <v>0</v>
      </c>
      <c r="K302" s="220" t="s">
        <v>135</v>
      </c>
      <c r="L302" s="44"/>
      <c r="M302" s="225" t="s">
        <v>1</v>
      </c>
      <c r="N302" s="226" t="s">
        <v>41</v>
      </c>
      <c r="O302" s="91"/>
      <c r="P302" s="227">
        <f>O302*H302</f>
        <v>0</v>
      </c>
      <c r="Q302" s="227">
        <v>0</v>
      </c>
      <c r="R302" s="227">
        <f>Q302*H302</f>
        <v>0</v>
      </c>
      <c r="S302" s="227">
        <v>0</v>
      </c>
      <c r="T302" s="228">
        <f>S302*H302</f>
        <v>0</v>
      </c>
      <c r="U302" s="38"/>
      <c r="V302" s="38"/>
      <c r="W302" s="38"/>
      <c r="X302" s="38"/>
      <c r="Y302" s="38"/>
      <c r="Z302" s="38"/>
      <c r="AA302" s="38"/>
      <c r="AB302" s="38"/>
      <c r="AC302" s="38"/>
      <c r="AD302" s="38"/>
      <c r="AE302" s="38"/>
      <c r="AR302" s="229" t="s">
        <v>136</v>
      </c>
      <c r="AT302" s="229" t="s">
        <v>131</v>
      </c>
      <c r="AU302" s="229" t="s">
        <v>86</v>
      </c>
      <c r="AY302" s="17" t="s">
        <v>129</v>
      </c>
      <c r="BE302" s="230">
        <f>IF(N302="základní",J302,0)</f>
        <v>0</v>
      </c>
      <c r="BF302" s="230">
        <f>IF(N302="snížená",J302,0)</f>
        <v>0</v>
      </c>
      <c r="BG302" s="230">
        <f>IF(N302="zákl. přenesená",J302,0)</f>
        <v>0</v>
      </c>
      <c r="BH302" s="230">
        <f>IF(N302="sníž. přenesená",J302,0)</f>
        <v>0</v>
      </c>
      <c r="BI302" s="230">
        <f>IF(N302="nulová",J302,0)</f>
        <v>0</v>
      </c>
      <c r="BJ302" s="17" t="s">
        <v>84</v>
      </c>
      <c r="BK302" s="230">
        <f>ROUND(I302*H302,2)</f>
        <v>0</v>
      </c>
      <c r="BL302" s="17" t="s">
        <v>136</v>
      </c>
      <c r="BM302" s="229" t="s">
        <v>441</v>
      </c>
    </row>
    <row r="303" s="2" customFormat="1">
      <c r="A303" s="38"/>
      <c r="B303" s="39"/>
      <c r="C303" s="40"/>
      <c r="D303" s="231" t="s">
        <v>138</v>
      </c>
      <c r="E303" s="40"/>
      <c r="F303" s="232" t="s">
        <v>442</v>
      </c>
      <c r="G303" s="40"/>
      <c r="H303" s="40"/>
      <c r="I303" s="233"/>
      <c r="J303" s="40"/>
      <c r="K303" s="40"/>
      <c r="L303" s="44"/>
      <c r="M303" s="234"/>
      <c r="N303" s="235"/>
      <c r="O303" s="91"/>
      <c r="P303" s="91"/>
      <c r="Q303" s="91"/>
      <c r="R303" s="91"/>
      <c r="S303" s="91"/>
      <c r="T303" s="92"/>
      <c r="U303" s="38"/>
      <c r="V303" s="38"/>
      <c r="W303" s="38"/>
      <c r="X303" s="38"/>
      <c r="Y303" s="38"/>
      <c r="Z303" s="38"/>
      <c r="AA303" s="38"/>
      <c r="AB303" s="38"/>
      <c r="AC303" s="38"/>
      <c r="AD303" s="38"/>
      <c r="AE303" s="38"/>
      <c r="AT303" s="17" t="s">
        <v>138</v>
      </c>
      <c r="AU303" s="17" t="s">
        <v>86</v>
      </c>
    </row>
    <row r="304" s="2" customFormat="1" ht="24.15" customHeight="1">
      <c r="A304" s="38"/>
      <c r="B304" s="39"/>
      <c r="C304" s="218" t="s">
        <v>443</v>
      </c>
      <c r="D304" s="218" t="s">
        <v>131</v>
      </c>
      <c r="E304" s="219" t="s">
        <v>444</v>
      </c>
      <c r="F304" s="220" t="s">
        <v>207</v>
      </c>
      <c r="G304" s="221" t="s">
        <v>208</v>
      </c>
      <c r="H304" s="222">
        <v>32.399999999999999</v>
      </c>
      <c r="I304" s="223"/>
      <c r="J304" s="224">
        <f>ROUND(I304*H304,2)</f>
        <v>0</v>
      </c>
      <c r="K304" s="220" t="s">
        <v>135</v>
      </c>
      <c r="L304" s="44"/>
      <c r="M304" s="225" t="s">
        <v>1</v>
      </c>
      <c r="N304" s="226" t="s">
        <v>41</v>
      </c>
      <c r="O304" s="91"/>
      <c r="P304" s="227">
        <f>O304*H304</f>
        <v>0</v>
      </c>
      <c r="Q304" s="227">
        <v>0</v>
      </c>
      <c r="R304" s="227">
        <f>Q304*H304</f>
        <v>0</v>
      </c>
      <c r="S304" s="227">
        <v>0</v>
      </c>
      <c r="T304" s="228">
        <f>S304*H304</f>
        <v>0</v>
      </c>
      <c r="U304" s="38"/>
      <c r="V304" s="38"/>
      <c r="W304" s="38"/>
      <c r="X304" s="38"/>
      <c r="Y304" s="38"/>
      <c r="Z304" s="38"/>
      <c r="AA304" s="38"/>
      <c r="AB304" s="38"/>
      <c r="AC304" s="38"/>
      <c r="AD304" s="38"/>
      <c r="AE304" s="38"/>
      <c r="AR304" s="229" t="s">
        <v>136</v>
      </c>
      <c r="AT304" s="229" t="s">
        <v>131</v>
      </c>
      <c r="AU304" s="229" t="s">
        <v>86</v>
      </c>
      <c r="AY304" s="17" t="s">
        <v>129</v>
      </c>
      <c r="BE304" s="230">
        <f>IF(N304="základní",J304,0)</f>
        <v>0</v>
      </c>
      <c r="BF304" s="230">
        <f>IF(N304="snížená",J304,0)</f>
        <v>0</v>
      </c>
      <c r="BG304" s="230">
        <f>IF(N304="zákl. přenesená",J304,0)</f>
        <v>0</v>
      </c>
      <c r="BH304" s="230">
        <f>IF(N304="sníž. přenesená",J304,0)</f>
        <v>0</v>
      </c>
      <c r="BI304" s="230">
        <f>IF(N304="nulová",J304,0)</f>
        <v>0</v>
      </c>
      <c r="BJ304" s="17" t="s">
        <v>84</v>
      </c>
      <c r="BK304" s="230">
        <f>ROUND(I304*H304,2)</f>
        <v>0</v>
      </c>
      <c r="BL304" s="17" t="s">
        <v>136</v>
      </c>
      <c r="BM304" s="229" t="s">
        <v>445</v>
      </c>
    </row>
    <row r="305" s="2" customFormat="1">
      <c r="A305" s="38"/>
      <c r="B305" s="39"/>
      <c r="C305" s="40"/>
      <c r="D305" s="231" t="s">
        <v>138</v>
      </c>
      <c r="E305" s="40"/>
      <c r="F305" s="232" t="s">
        <v>210</v>
      </c>
      <c r="G305" s="40"/>
      <c r="H305" s="40"/>
      <c r="I305" s="233"/>
      <c r="J305" s="40"/>
      <c r="K305" s="40"/>
      <c r="L305" s="44"/>
      <c r="M305" s="234"/>
      <c r="N305" s="235"/>
      <c r="O305" s="91"/>
      <c r="P305" s="91"/>
      <c r="Q305" s="91"/>
      <c r="R305" s="91"/>
      <c r="S305" s="91"/>
      <c r="T305" s="92"/>
      <c r="U305" s="38"/>
      <c r="V305" s="38"/>
      <c r="W305" s="38"/>
      <c r="X305" s="38"/>
      <c r="Y305" s="38"/>
      <c r="Z305" s="38"/>
      <c r="AA305" s="38"/>
      <c r="AB305" s="38"/>
      <c r="AC305" s="38"/>
      <c r="AD305" s="38"/>
      <c r="AE305" s="38"/>
      <c r="AT305" s="17" t="s">
        <v>138</v>
      </c>
      <c r="AU305" s="17" t="s">
        <v>86</v>
      </c>
    </row>
    <row r="306" s="14" customFormat="1">
      <c r="A306" s="14"/>
      <c r="B306" s="246"/>
      <c r="C306" s="247"/>
      <c r="D306" s="231" t="s">
        <v>140</v>
      </c>
      <c r="E306" s="248" t="s">
        <v>1</v>
      </c>
      <c r="F306" s="249" t="s">
        <v>446</v>
      </c>
      <c r="G306" s="247"/>
      <c r="H306" s="250">
        <v>32.399999999999999</v>
      </c>
      <c r="I306" s="251"/>
      <c r="J306" s="247"/>
      <c r="K306" s="247"/>
      <c r="L306" s="252"/>
      <c r="M306" s="253"/>
      <c r="N306" s="254"/>
      <c r="O306" s="254"/>
      <c r="P306" s="254"/>
      <c r="Q306" s="254"/>
      <c r="R306" s="254"/>
      <c r="S306" s="254"/>
      <c r="T306" s="255"/>
      <c r="U306" s="14"/>
      <c r="V306" s="14"/>
      <c r="W306" s="14"/>
      <c r="X306" s="14"/>
      <c r="Y306" s="14"/>
      <c r="Z306" s="14"/>
      <c r="AA306" s="14"/>
      <c r="AB306" s="14"/>
      <c r="AC306" s="14"/>
      <c r="AD306" s="14"/>
      <c r="AE306" s="14"/>
      <c r="AT306" s="256" t="s">
        <v>140</v>
      </c>
      <c r="AU306" s="256" t="s">
        <v>86</v>
      </c>
      <c r="AV306" s="14" t="s">
        <v>86</v>
      </c>
      <c r="AW306" s="14" t="s">
        <v>32</v>
      </c>
      <c r="AX306" s="14" t="s">
        <v>84</v>
      </c>
      <c r="AY306" s="256" t="s">
        <v>129</v>
      </c>
    </row>
    <row r="307" s="12" customFormat="1" ht="22.8" customHeight="1">
      <c r="A307" s="12"/>
      <c r="B307" s="202"/>
      <c r="C307" s="203"/>
      <c r="D307" s="204" t="s">
        <v>75</v>
      </c>
      <c r="E307" s="216" t="s">
        <v>447</v>
      </c>
      <c r="F307" s="216" t="s">
        <v>448</v>
      </c>
      <c r="G307" s="203"/>
      <c r="H307" s="203"/>
      <c r="I307" s="206"/>
      <c r="J307" s="217">
        <f>BK307</f>
        <v>0</v>
      </c>
      <c r="K307" s="203"/>
      <c r="L307" s="208"/>
      <c r="M307" s="209"/>
      <c r="N307" s="210"/>
      <c r="O307" s="210"/>
      <c r="P307" s="211">
        <f>SUM(P308:P309)</f>
        <v>0</v>
      </c>
      <c r="Q307" s="210"/>
      <c r="R307" s="211">
        <f>SUM(R308:R309)</f>
        <v>0</v>
      </c>
      <c r="S307" s="210"/>
      <c r="T307" s="212">
        <f>SUM(T308:T309)</f>
        <v>0</v>
      </c>
      <c r="U307" s="12"/>
      <c r="V307" s="12"/>
      <c r="W307" s="12"/>
      <c r="X307" s="12"/>
      <c r="Y307" s="12"/>
      <c r="Z307" s="12"/>
      <c r="AA307" s="12"/>
      <c r="AB307" s="12"/>
      <c r="AC307" s="12"/>
      <c r="AD307" s="12"/>
      <c r="AE307" s="12"/>
      <c r="AR307" s="213" t="s">
        <v>84</v>
      </c>
      <c r="AT307" s="214" t="s">
        <v>75</v>
      </c>
      <c r="AU307" s="214" t="s">
        <v>84</v>
      </c>
      <c r="AY307" s="213" t="s">
        <v>129</v>
      </c>
      <c r="BK307" s="215">
        <f>SUM(BK308:BK309)</f>
        <v>0</v>
      </c>
    </row>
    <row r="308" s="2" customFormat="1" ht="24.15" customHeight="1">
      <c r="A308" s="38"/>
      <c r="B308" s="39"/>
      <c r="C308" s="218" t="s">
        <v>449</v>
      </c>
      <c r="D308" s="218" t="s">
        <v>131</v>
      </c>
      <c r="E308" s="219" t="s">
        <v>450</v>
      </c>
      <c r="F308" s="220" t="s">
        <v>451</v>
      </c>
      <c r="G308" s="221" t="s">
        <v>208</v>
      </c>
      <c r="H308" s="222">
        <v>214.868</v>
      </c>
      <c r="I308" s="223"/>
      <c r="J308" s="224">
        <f>ROUND(I308*H308,2)</f>
        <v>0</v>
      </c>
      <c r="K308" s="220" t="s">
        <v>135</v>
      </c>
      <c r="L308" s="44"/>
      <c r="M308" s="225" t="s">
        <v>1</v>
      </c>
      <c r="N308" s="226" t="s">
        <v>41</v>
      </c>
      <c r="O308" s="91"/>
      <c r="P308" s="227">
        <f>O308*H308</f>
        <v>0</v>
      </c>
      <c r="Q308" s="227">
        <v>0</v>
      </c>
      <c r="R308" s="227">
        <f>Q308*H308</f>
        <v>0</v>
      </c>
      <c r="S308" s="227">
        <v>0</v>
      </c>
      <c r="T308" s="228">
        <f>S308*H308</f>
        <v>0</v>
      </c>
      <c r="U308" s="38"/>
      <c r="V308" s="38"/>
      <c r="W308" s="38"/>
      <c r="X308" s="38"/>
      <c r="Y308" s="38"/>
      <c r="Z308" s="38"/>
      <c r="AA308" s="38"/>
      <c r="AB308" s="38"/>
      <c r="AC308" s="38"/>
      <c r="AD308" s="38"/>
      <c r="AE308" s="38"/>
      <c r="AR308" s="229" t="s">
        <v>136</v>
      </c>
      <c r="AT308" s="229" t="s">
        <v>131</v>
      </c>
      <c r="AU308" s="229" t="s">
        <v>86</v>
      </c>
      <c r="AY308" s="17" t="s">
        <v>129</v>
      </c>
      <c r="BE308" s="230">
        <f>IF(N308="základní",J308,0)</f>
        <v>0</v>
      </c>
      <c r="BF308" s="230">
        <f>IF(N308="snížená",J308,0)</f>
        <v>0</v>
      </c>
      <c r="BG308" s="230">
        <f>IF(N308="zákl. přenesená",J308,0)</f>
        <v>0</v>
      </c>
      <c r="BH308" s="230">
        <f>IF(N308="sníž. přenesená",J308,0)</f>
        <v>0</v>
      </c>
      <c r="BI308" s="230">
        <f>IF(N308="nulová",J308,0)</f>
        <v>0</v>
      </c>
      <c r="BJ308" s="17" t="s">
        <v>84</v>
      </c>
      <c r="BK308" s="230">
        <f>ROUND(I308*H308,2)</f>
        <v>0</v>
      </c>
      <c r="BL308" s="17" t="s">
        <v>136</v>
      </c>
      <c r="BM308" s="229" t="s">
        <v>452</v>
      </c>
    </row>
    <row r="309" s="2" customFormat="1">
      <c r="A309" s="38"/>
      <c r="B309" s="39"/>
      <c r="C309" s="40"/>
      <c r="D309" s="231" t="s">
        <v>138</v>
      </c>
      <c r="E309" s="40"/>
      <c r="F309" s="232" t="s">
        <v>453</v>
      </c>
      <c r="G309" s="40"/>
      <c r="H309" s="40"/>
      <c r="I309" s="233"/>
      <c r="J309" s="40"/>
      <c r="K309" s="40"/>
      <c r="L309" s="44"/>
      <c r="M309" s="278"/>
      <c r="N309" s="279"/>
      <c r="O309" s="280"/>
      <c r="P309" s="280"/>
      <c r="Q309" s="280"/>
      <c r="R309" s="280"/>
      <c r="S309" s="280"/>
      <c r="T309" s="281"/>
      <c r="U309" s="38"/>
      <c r="V309" s="38"/>
      <c r="W309" s="38"/>
      <c r="X309" s="38"/>
      <c r="Y309" s="38"/>
      <c r="Z309" s="38"/>
      <c r="AA309" s="38"/>
      <c r="AB309" s="38"/>
      <c r="AC309" s="38"/>
      <c r="AD309" s="38"/>
      <c r="AE309" s="38"/>
      <c r="AT309" s="17" t="s">
        <v>138</v>
      </c>
      <c r="AU309" s="17" t="s">
        <v>86</v>
      </c>
    </row>
    <row r="310" s="2" customFormat="1" ht="6.96" customHeight="1">
      <c r="A310" s="38"/>
      <c r="B310" s="66"/>
      <c r="C310" s="67"/>
      <c r="D310" s="67"/>
      <c r="E310" s="67"/>
      <c r="F310" s="67"/>
      <c r="G310" s="67"/>
      <c r="H310" s="67"/>
      <c r="I310" s="67"/>
      <c r="J310" s="67"/>
      <c r="K310" s="67"/>
      <c r="L310" s="44"/>
      <c r="M310" s="38"/>
      <c r="O310" s="38"/>
      <c r="P310" s="38"/>
      <c r="Q310" s="38"/>
      <c r="R310" s="38"/>
      <c r="S310" s="38"/>
      <c r="T310" s="38"/>
      <c r="U310" s="38"/>
      <c r="V310" s="38"/>
      <c r="W310" s="38"/>
      <c r="X310" s="38"/>
      <c r="Y310" s="38"/>
      <c r="Z310" s="38"/>
      <c r="AA310" s="38"/>
      <c r="AB310" s="38"/>
      <c r="AC310" s="38"/>
      <c r="AD310" s="38"/>
      <c r="AE310" s="38"/>
    </row>
  </sheetData>
  <sheetProtection sheet="1" autoFilter="0" formatColumns="0" formatRows="0" objects="1" scenarios="1" spinCount="100000" saltValue="b4MJcf1bETgBcRlA6YqOGQVGWp5a4E9X5yFv5keDhLG4cVS1MhTZYtj6fVt77LrdTV66PjrBwKb3EV/TAiP+EA==" hashValue="JJeoHBzgPqQUokkg+bBKsokoVwLfp5OAOuC3fLF9z/aUb8tICewPWuMfKTnMxtb7PF71l8Rn1Dzrvc7ZYtGubg==" algorithmName="SHA-512" password="CC35"/>
  <autoFilter ref="C124:K309"/>
  <mergeCells count="9">
    <mergeCell ref="E7:H7"/>
    <mergeCell ref="E9:H9"/>
    <mergeCell ref="E18:H18"/>
    <mergeCell ref="E27:H27"/>
    <mergeCell ref="E85:H85"/>
    <mergeCell ref="E87:H87"/>
    <mergeCell ref="E115:H115"/>
    <mergeCell ref="E117:H11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89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86</v>
      </c>
    </row>
    <row r="4" s="1" customFormat="1" ht="24.96" customHeight="1">
      <c r="B4" s="20"/>
      <c r="D4" s="138" t="s">
        <v>96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16.5" customHeight="1">
      <c r="B7" s="20"/>
      <c r="E7" s="141" t="str">
        <f>'Rekapitulace stavby'!K6</f>
        <v>CHODNÍKY V ORLICKÉM PODHŮŘÍ - ROZSOCHA Část A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97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454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5. 4. 2021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">
        <v>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">
        <v>99</v>
      </c>
      <c r="F15" s="38"/>
      <c r="G15" s="38"/>
      <c r="H15" s="38"/>
      <c r="I15" s="140" t="s">
        <v>27</v>
      </c>
      <c r="J15" s="143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28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30</v>
      </c>
      <c r="E20" s="38"/>
      <c r="F20" s="38"/>
      <c r="G20" s="38"/>
      <c r="H20" s="38"/>
      <c r="I20" s="140" t="s">
        <v>25</v>
      </c>
      <c r="J20" s="143" t="s">
        <v>1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">
        <v>31</v>
      </c>
      <c r="F21" s="38"/>
      <c r="G21" s="38"/>
      <c r="H21" s="38"/>
      <c r="I21" s="140" t="s">
        <v>27</v>
      </c>
      <c r="J21" s="143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33</v>
      </c>
      <c r="E23" s="38"/>
      <c r="F23" s="38"/>
      <c r="G23" s="38"/>
      <c r="H23" s="38"/>
      <c r="I23" s="140" t="s">
        <v>25</v>
      </c>
      <c r="J23" s="143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">
        <v>34</v>
      </c>
      <c r="F24" s="38"/>
      <c r="G24" s="38"/>
      <c r="H24" s="38"/>
      <c r="I24" s="140" t="s">
        <v>27</v>
      </c>
      <c r="J24" s="143" t="s">
        <v>1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35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36</v>
      </c>
      <c r="E30" s="38"/>
      <c r="F30" s="38"/>
      <c r="G30" s="38"/>
      <c r="H30" s="38"/>
      <c r="I30" s="38"/>
      <c r="J30" s="151">
        <f>ROUND(J125,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38</v>
      </c>
      <c r="G32" s="38"/>
      <c r="H32" s="38"/>
      <c r="I32" s="152" t="s">
        <v>37</v>
      </c>
      <c r="J32" s="152" t="s">
        <v>39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40</v>
      </c>
      <c r="E33" s="140" t="s">
        <v>41</v>
      </c>
      <c r="F33" s="154">
        <f>ROUND((SUM(BE125:BE374)),  2)</f>
        <v>0</v>
      </c>
      <c r="G33" s="38"/>
      <c r="H33" s="38"/>
      <c r="I33" s="155">
        <v>0.20999999999999999</v>
      </c>
      <c r="J33" s="154">
        <f>ROUND(((SUM(BE125:BE374))*I33),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42</v>
      </c>
      <c r="F34" s="154">
        <f>ROUND((SUM(BF125:BF374)),  2)</f>
        <v>0</v>
      </c>
      <c r="G34" s="38"/>
      <c r="H34" s="38"/>
      <c r="I34" s="155">
        <v>0.14999999999999999</v>
      </c>
      <c r="J34" s="154">
        <f>ROUND(((SUM(BF125:BF374))*I34),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43</v>
      </c>
      <c r="F35" s="154">
        <f>ROUND((SUM(BG125:BG374)),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44</v>
      </c>
      <c r="F36" s="154">
        <f>ROUND((SUM(BH125:BH374)),  2)</f>
        <v>0</v>
      </c>
      <c r="G36" s="38"/>
      <c r="H36" s="38"/>
      <c r="I36" s="155">
        <v>0.14999999999999999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45</v>
      </c>
      <c r="F37" s="154">
        <f>ROUND((SUM(BI125:BI374)),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46</v>
      </c>
      <c r="E39" s="158"/>
      <c r="F39" s="158"/>
      <c r="G39" s="159" t="s">
        <v>47</v>
      </c>
      <c r="H39" s="160" t="s">
        <v>48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49</v>
      </c>
      <c r="E50" s="164"/>
      <c r="F50" s="164"/>
      <c r="G50" s="163" t="s">
        <v>50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51</v>
      </c>
      <c r="E61" s="166"/>
      <c r="F61" s="167" t="s">
        <v>52</v>
      </c>
      <c r="G61" s="165" t="s">
        <v>51</v>
      </c>
      <c r="H61" s="166"/>
      <c r="I61" s="166"/>
      <c r="J61" s="168" t="s">
        <v>52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53</v>
      </c>
      <c r="E65" s="169"/>
      <c r="F65" s="169"/>
      <c r="G65" s="163" t="s">
        <v>54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51</v>
      </c>
      <c r="E76" s="166"/>
      <c r="F76" s="167" t="s">
        <v>52</v>
      </c>
      <c r="G76" s="165" t="s">
        <v>51</v>
      </c>
      <c r="H76" s="166"/>
      <c r="I76" s="166"/>
      <c r="J76" s="168" t="s">
        <v>52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hidden="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hidden="1" s="2" customFormat="1" ht="24.96" customHeight="1">
      <c r="A82" s="38"/>
      <c r="B82" s="39"/>
      <c r="C82" s="23" t="s">
        <v>100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hidden="1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hidden="1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hidden="1" s="2" customFormat="1" ht="16.5" customHeight="1">
      <c r="A85" s="38"/>
      <c r="B85" s="39"/>
      <c r="C85" s="40"/>
      <c r="D85" s="40"/>
      <c r="E85" s="174" t="str">
        <f>E7</f>
        <v>CHODNÍKY V ORLICKÉM PODHŮŘÍ - ROZSOCHA Část A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hidden="1" s="2" customFormat="1" ht="12" customHeight="1">
      <c r="A86" s="38"/>
      <c r="B86" s="39"/>
      <c r="C86" s="32" t="s">
        <v>97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hidden="1" s="2" customFormat="1" ht="16.5" customHeight="1">
      <c r="A87" s="38"/>
      <c r="B87" s="39"/>
      <c r="C87" s="40"/>
      <c r="D87" s="40"/>
      <c r="E87" s="76" t="str">
        <f>E9</f>
        <v>102-380-21-A - SO 102 ZPEVNĚNÁ PLOCHA A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hidden="1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hidden="1" s="2" customFormat="1" ht="12" customHeight="1">
      <c r="A89" s="38"/>
      <c r="B89" s="39"/>
      <c r="C89" s="32" t="s">
        <v>20</v>
      </c>
      <c r="D89" s="40"/>
      <c r="E89" s="40"/>
      <c r="F89" s="27" t="str">
        <f>F12</f>
        <v>ORLICKÉ PODHŮŘÍ</v>
      </c>
      <c r="G89" s="40"/>
      <c r="H89" s="40"/>
      <c r="I89" s="32" t="s">
        <v>22</v>
      </c>
      <c r="J89" s="79" t="str">
        <f>IF(J12="","",J12)</f>
        <v>5. 4. 2021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hidden="1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hidden="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>Obec Orlické podhůřé</v>
      </c>
      <c r="G91" s="40"/>
      <c r="H91" s="40"/>
      <c r="I91" s="32" t="s">
        <v>30</v>
      </c>
      <c r="J91" s="36" t="str">
        <f>E21</f>
        <v>JDS projekt, s.r.o.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hidden="1" s="2" customFormat="1" ht="15.1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32" t="s">
        <v>33</v>
      </c>
      <c r="J92" s="36" t="str">
        <f>E24</f>
        <v>Suchánek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hidden="1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hidden="1" s="2" customFormat="1" ht="29.28" customHeight="1">
      <c r="A94" s="38"/>
      <c r="B94" s="39"/>
      <c r="C94" s="175" t="s">
        <v>101</v>
      </c>
      <c r="D94" s="176"/>
      <c r="E94" s="176"/>
      <c r="F94" s="176"/>
      <c r="G94" s="176"/>
      <c r="H94" s="176"/>
      <c r="I94" s="176"/>
      <c r="J94" s="177" t="s">
        <v>102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hidden="1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hidden="1" s="2" customFormat="1" ht="22.8" customHeight="1">
      <c r="A96" s="38"/>
      <c r="B96" s="39"/>
      <c r="C96" s="178" t="s">
        <v>103</v>
      </c>
      <c r="D96" s="40"/>
      <c r="E96" s="40"/>
      <c r="F96" s="40"/>
      <c r="G96" s="40"/>
      <c r="H96" s="40"/>
      <c r="I96" s="40"/>
      <c r="J96" s="110">
        <f>J125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104</v>
      </c>
    </row>
    <row r="97" hidden="1" s="9" customFormat="1" ht="24.96" customHeight="1">
      <c r="A97" s="9"/>
      <c r="B97" s="179"/>
      <c r="C97" s="180"/>
      <c r="D97" s="181" t="s">
        <v>105</v>
      </c>
      <c r="E97" s="182"/>
      <c r="F97" s="182"/>
      <c r="G97" s="182"/>
      <c r="H97" s="182"/>
      <c r="I97" s="182"/>
      <c r="J97" s="183">
        <f>J126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hidden="1" s="10" customFormat="1" ht="19.92" customHeight="1">
      <c r="A98" s="10"/>
      <c r="B98" s="185"/>
      <c r="C98" s="186"/>
      <c r="D98" s="187" t="s">
        <v>106</v>
      </c>
      <c r="E98" s="188"/>
      <c r="F98" s="188"/>
      <c r="G98" s="188"/>
      <c r="H98" s="188"/>
      <c r="I98" s="188"/>
      <c r="J98" s="189">
        <f>J127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hidden="1" s="10" customFormat="1" ht="19.92" customHeight="1">
      <c r="A99" s="10"/>
      <c r="B99" s="185"/>
      <c r="C99" s="186"/>
      <c r="D99" s="187" t="s">
        <v>455</v>
      </c>
      <c r="E99" s="188"/>
      <c r="F99" s="188"/>
      <c r="G99" s="188"/>
      <c r="H99" s="188"/>
      <c r="I99" s="188"/>
      <c r="J99" s="189">
        <f>J192</f>
        <v>0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hidden="1" s="10" customFormat="1" ht="19.92" customHeight="1">
      <c r="A100" s="10"/>
      <c r="B100" s="185"/>
      <c r="C100" s="186"/>
      <c r="D100" s="187" t="s">
        <v>108</v>
      </c>
      <c r="E100" s="188"/>
      <c r="F100" s="188"/>
      <c r="G100" s="188"/>
      <c r="H100" s="188"/>
      <c r="I100" s="188"/>
      <c r="J100" s="189">
        <f>J213</f>
        <v>0</v>
      </c>
      <c r="K100" s="186"/>
      <c r="L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hidden="1" s="10" customFormat="1" ht="19.92" customHeight="1">
      <c r="A101" s="10"/>
      <c r="B101" s="185"/>
      <c r="C101" s="186"/>
      <c r="D101" s="187" t="s">
        <v>109</v>
      </c>
      <c r="E101" s="188"/>
      <c r="F101" s="188"/>
      <c r="G101" s="188"/>
      <c r="H101" s="188"/>
      <c r="I101" s="188"/>
      <c r="J101" s="189">
        <f>J221</f>
        <v>0</v>
      </c>
      <c r="K101" s="186"/>
      <c r="L101" s="19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hidden="1" s="10" customFormat="1" ht="19.92" customHeight="1">
      <c r="A102" s="10"/>
      <c r="B102" s="185"/>
      <c r="C102" s="186"/>
      <c r="D102" s="187" t="s">
        <v>110</v>
      </c>
      <c r="E102" s="188"/>
      <c r="F102" s="188"/>
      <c r="G102" s="188"/>
      <c r="H102" s="188"/>
      <c r="I102" s="188"/>
      <c r="J102" s="189">
        <f>J275</f>
        <v>0</v>
      </c>
      <c r="K102" s="186"/>
      <c r="L102" s="19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hidden="1" s="10" customFormat="1" ht="19.92" customHeight="1">
      <c r="A103" s="10"/>
      <c r="B103" s="185"/>
      <c r="C103" s="186"/>
      <c r="D103" s="187" t="s">
        <v>111</v>
      </c>
      <c r="E103" s="188"/>
      <c r="F103" s="188"/>
      <c r="G103" s="188"/>
      <c r="H103" s="188"/>
      <c r="I103" s="188"/>
      <c r="J103" s="189">
        <f>J288</f>
        <v>0</v>
      </c>
      <c r="K103" s="186"/>
      <c r="L103" s="19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hidden="1" s="10" customFormat="1" ht="19.92" customHeight="1">
      <c r="A104" s="10"/>
      <c r="B104" s="185"/>
      <c r="C104" s="186"/>
      <c r="D104" s="187" t="s">
        <v>112</v>
      </c>
      <c r="E104" s="188"/>
      <c r="F104" s="188"/>
      <c r="G104" s="188"/>
      <c r="H104" s="188"/>
      <c r="I104" s="188"/>
      <c r="J104" s="189">
        <f>J358</f>
        <v>0</v>
      </c>
      <c r="K104" s="186"/>
      <c r="L104" s="19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hidden="1" s="10" customFormat="1" ht="19.92" customHeight="1">
      <c r="A105" s="10"/>
      <c r="B105" s="185"/>
      <c r="C105" s="186"/>
      <c r="D105" s="187" t="s">
        <v>113</v>
      </c>
      <c r="E105" s="188"/>
      <c r="F105" s="188"/>
      <c r="G105" s="188"/>
      <c r="H105" s="188"/>
      <c r="I105" s="188"/>
      <c r="J105" s="189">
        <f>J372</f>
        <v>0</v>
      </c>
      <c r="K105" s="186"/>
      <c r="L105" s="190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hidden="1" s="2" customFormat="1" ht="21.84" customHeight="1">
      <c r="A106" s="38"/>
      <c r="B106" s="39"/>
      <c r="C106" s="40"/>
      <c r="D106" s="40"/>
      <c r="E106" s="40"/>
      <c r="F106" s="40"/>
      <c r="G106" s="40"/>
      <c r="H106" s="40"/>
      <c r="I106" s="40"/>
      <c r="J106" s="40"/>
      <c r="K106" s="40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hidden="1" s="2" customFormat="1" ht="6.96" customHeight="1">
      <c r="A107" s="38"/>
      <c r="B107" s="66"/>
      <c r="C107" s="67"/>
      <c r="D107" s="67"/>
      <c r="E107" s="67"/>
      <c r="F107" s="67"/>
      <c r="G107" s="67"/>
      <c r="H107" s="67"/>
      <c r="I107" s="67"/>
      <c r="J107" s="67"/>
      <c r="K107" s="67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hidden="1"/>
    <row r="109" hidden="1"/>
    <row r="110" hidden="1"/>
    <row r="111" s="2" customFormat="1" ht="6.96" customHeight="1">
      <c r="A111" s="38"/>
      <c r="B111" s="68"/>
      <c r="C111" s="69"/>
      <c r="D111" s="69"/>
      <c r="E111" s="69"/>
      <c r="F111" s="69"/>
      <c r="G111" s="69"/>
      <c r="H111" s="69"/>
      <c r="I111" s="69"/>
      <c r="J111" s="69"/>
      <c r="K111" s="69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24.96" customHeight="1">
      <c r="A112" s="38"/>
      <c r="B112" s="39"/>
      <c r="C112" s="23" t="s">
        <v>114</v>
      </c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6.96" customHeight="1">
      <c r="A113" s="38"/>
      <c r="B113" s="39"/>
      <c r="C113" s="40"/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2" customHeight="1">
      <c r="A114" s="38"/>
      <c r="B114" s="39"/>
      <c r="C114" s="32" t="s">
        <v>16</v>
      </c>
      <c r="D114" s="40"/>
      <c r="E114" s="40"/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6.5" customHeight="1">
      <c r="A115" s="38"/>
      <c r="B115" s="39"/>
      <c r="C115" s="40"/>
      <c r="D115" s="40"/>
      <c r="E115" s="174" t="str">
        <f>E7</f>
        <v>CHODNÍKY V ORLICKÉM PODHŮŘÍ - ROZSOCHA Část A</v>
      </c>
      <c r="F115" s="32"/>
      <c r="G115" s="32"/>
      <c r="H115" s="32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2" customHeight="1">
      <c r="A116" s="38"/>
      <c r="B116" s="39"/>
      <c r="C116" s="32" t="s">
        <v>97</v>
      </c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6.5" customHeight="1">
      <c r="A117" s="38"/>
      <c r="B117" s="39"/>
      <c r="C117" s="40"/>
      <c r="D117" s="40"/>
      <c r="E117" s="76" t="str">
        <f>E9</f>
        <v>102-380-21-A - SO 102 ZPEVNĚNÁ PLOCHA A</v>
      </c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6.96" customHeight="1">
      <c r="A118" s="38"/>
      <c r="B118" s="39"/>
      <c r="C118" s="40"/>
      <c r="D118" s="40"/>
      <c r="E118" s="40"/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2" customHeight="1">
      <c r="A119" s="38"/>
      <c r="B119" s="39"/>
      <c r="C119" s="32" t="s">
        <v>20</v>
      </c>
      <c r="D119" s="40"/>
      <c r="E119" s="40"/>
      <c r="F119" s="27" t="str">
        <f>F12</f>
        <v>ORLICKÉ PODHŮŘÍ</v>
      </c>
      <c r="G119" s="40"/>
      <c r="H119" s="40"/>
      <c r="I119" s="32" t="s">
        <v>22</v>
      </c>
      <c r="J119" s="79" t="str">
        <f>IF(J12="","",J12)</f>
        <v>5. 4. 2021</v>
      </c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6.96" customHeight="1">
      <c r="A120" s="38"/>
      <c r="B120" s="39"/>
      <c r="C120" s="40"/>
      <c r="D120" s="40"/>
      <c r="E120" s="40"/>
      <c r="F120" s="40"/>
      <c r="G120" s="40"/>
      <c r="H120" s="40"/>
      <c r="I120" s="40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5.15" customHeight="1">
      <c r="A121" s="38"/>
      <c r="B121" s="39"/>
      <c r="C121" s="32" t="s">
        <v>24</v>
      </c>
      <c r="D121" s="40"/>
      <c r="E121" s="40"/>
      <c r="F121" s="27" t="str">
        <f>E15</f>
        <v>Obec Orlické podhůřé</v>
      </c>
      <c r="G121" s="40"/>
      <c r="H121" s="40"/>
      <c r="I121" s="32" t="s">
        <v>30</v>
      </c>
      <c r="J121" s="36" t="str">
        <f>E21</f>
        <v>JDS projekt, s.r.o.</v>
      </c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5.15" customHeight="1">
      <c r="A122" s="38"/>
      <c r="B122" s="39"/>
      <c r="C122" s="32" t="s">
        <v>28</v>
      </c>
      <c r="D122" s="40"/>
      <c r="E122" s="40"/>
      <c r="F122" s="27" t="str">
        <f>IF(E18="","",E18)</f>
        <v>Vyplň údaj</v>
      </c>
      <c r="G122" s="40"/>
      <c r="H122" s="40"/>
      <c r="I122" s="32" t="s">
        <v>33</v>
      </c>
      <c r="J122" s="36" t="str">
        <f>E24</f>
        <v>Suchánek</v>
      </c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10.32" customHeight="1">
      <c r="A123" s="38"/>
      <c r="B123" s="39"/>
      <c r="C123" s="40"/>
      <c r="D123" s="40"/>
      <c r="E123" s="40"/>
      <c r="F123" s="40"/>
      <c r="G123" s="40"/>
      <c r="H123" s="40"/>
      <c r="I123" s="40"/>
      <c r="J123" s="40"/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11" customFormat="1" ht="29.28" customHeight="1">
      <c r="A124" s="191"/>
      <c r="B124" s="192"/>
      <c r="C124" s="193" t="s">
        <v>115</v>
      </c>
      <c r="D124" s="194" t="s">
        <v>61</v>
      </c>
      <c r="E124" s="194" t="s">
        <v>57</v>
      </c>
      <c r="F124" s="194" t="s">
        <v>58</v>
      </c>
      <c r="G124" s="194" t="s">
        <v>116</v>
      </c>
      <c r="H124" s="194" t="s">
        <v>117</v>
      </c>
      <c r="I124" s="194" t="s">
        <v>118</v>
      </c>
      <c r="J124" s="194" t="s">
        <v>102</v>
      </c>
      <c r="K124" s="195" t="s">
        <v>119</v>
      </c>
      <c r="L124" s="196"/>
      <c r="M124" s="100" t="s">
        <v>1</v>
      </c>
      <c r="N124" s="101" t="s">
        <v>40</v>
      </c>
      <c r="O124" s="101" t="s">
        <v>120</v>
      </c>
      <c r="P124" s="101" t="s">
        <v>121</v>
      </c>
      <c r="Q124" s="101" t="s">
        <v>122</v>
      </c>
      <c r="R124" s="101" t="s">
        <v>123</v>
      </c>
      <c r="S124" s="101" t="s">
        <v>124</v>
      </c>
      <c r="T124" s="102" t="s">
        <v>125</v>
      </c>
      <c r="U124" s="191"/>
      <c r="V124" s="191"/>
      <c r="W124" s="191"/>
      <c r="X124" s="191"/>
      <c r="Y124" s="191"/>
      <c r="Z124" s="191"/>
      <c r="AA124" s="191"/>
      <c r="AB124" s="191"/>
      <c r="AC124" s="191"/>
      <c r="AD124" s="191"/>
      <c r="AE124" s="191"/>
    </row>
    <row r="125" s="2" customFormat="1" ht="22.8" customHeight="1">
      <c r="A125" s="38"/>
      <c r="B125" s="39"/>
      <c r="C125" s="107" t="s">
        <v>126</v>
      </c>
      <c r="D125" s="40"/>
      <c r="E125" s="40"/>
      <c r="F125" s="40"/>
      <c r="G125" s="40"/>
      <c r="H125" s="40"/>
      <c r="I125" s="40"/>
      <c r="J125" s="197">
        <f>BK125</f>
        <v>0</v>
      </c>
      <c r="K125" s="40"/>
      <c r="L125" s="44"/>
      <c r="M125" s="103"/>
      <c r="N125" s="198"/>
      <c r="O125" s="104"/>
      <c r="P125" s="199">
        <f>P126</f>
        <v>0</v>
      </c>
      <c r="Q125" s="104"/>
      <c r="R125" s="199">
        <f>R126</f>
        <v>81.414893049999989</v>
      </c>
      <c r="S125" s="104"/>
      <c r="T125" s="200">
        <f>T126</f>
        <v>64.048999999999992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T125" s="17" t="s">
        <v>75</v>
      </c>
      <c r="AU125" s="17" t="s">
        <v>104</v>
      </c>
      <c r="BK125" s="201">
        <f>BK126</f>
        <v>0</v>
      </c>
    </row>
    <row r="126" s="12" customFormat="1" ht="25.92" customHeight="1">
      <c r="A126" s="12"/>
      <c r="B126" s="202"/>
      <c r="C126" s="203"/>
      <c r="D126" s="204" t="s">
        <v>75</v>
      </c>
      <c r="E126" s="205" t="s">
        <v>127</v>
      </c>
      <c r="F126" s="205" t="s">
        <v>128</v>
      </c>
      <c r="G126" s="203"/>
      <c r="H126" s="203"/>
      <c r="I126" s="206"/>
      <c r="J126" s="207">
        <f>BK126</f>
        <v>0</v>
      </c>
      <c r="K126" s="203"/>
      <c r="L126" s="208"/>
      <c r="M126" s="209"/>
      <c r="N126" s="210"/>
      <c r="O126" s="210"/>
      <c r="P126" s="211">
        <f>P127+P192+P213+P221+P275+P288+P358+P372</f>
        <v>0</v>
      </c>
      <c r="Q126" s="210"/>
      <c r="R126" s="211">
        <f>R127+R192+R213+R221+R275+R288+R358+R372</f>
        <v>81.414893049999989</v>
      </c>
      <c r="S126" s="210"/>
      <c r="T126" s="212">
        <f>T127+T192+T213+T221+T275+T288+T358+T372</f>
        <v>64.048999999999992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13" t="s">
        <v>84</v>
      </c>
      <c r="AT126" s="214" t="s">
        <v>75</v>
      </c>
      <c r="AU126" s="214" t="s">
        <v>76</v>
      </c>
      <c r="AY126" s="213" t="s">
        <v>129</v>
      </c>
      <c r="BK126" s="215">
        <f>BK127+BK192+BK213+BK221+BK275+BK288+BK358+BK372</f>
        <v>0</v>
      </c>
    </row>
    <row r="127" s="12" customFormat="1" ht="22.8" customHeight="1">
      <c r="A127" s="12"/>
      <c r="B127" s="202"/>
      <c r="C127" s="203"/>
      <c r="D127" s="204" t="s">
        <v>75</v>
      </c>
      <c r="E127" s="216" t="s">
        <v>84</v>
      </c>
      <c r="F127" s="216" t="s">
        <v>130</v>
      </c>
      <c r="G127" s="203"/>
      <c r="H127" s="203"/>
      <c r="I127" s="206"/>
      <c r="J127" s="217">
        <f>BK127</f>
        <v>0</v>
      </c>
      <c r="K127" s="203"/>
      <c r="L127" s="208"/>
      <c r="M127" s="209"/>
      <c r="N127" s="210"/>
      <c r="O127" s="210"/>
      <c r="P127" s="211">
        <f>SUM(P128:P191)</f>
        <v>0</v>
      </c>
      <c r="Q127" s="210"/>
      <c r="R127" s="211">
        <f>SUM(R128:R191)</f>
        <v>22</v>
      </c>
      <c r="S127" s="210"/>
      <c r="T127" s="212">
        <f>SUM(T128:T191)</f>
        <v>64.048999999999992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13" t="s">
        <v>84</v>
      </c>
      <c r="AT127" s="214" t="s">
        <v>75</v>
      </c>
      <c r="AU127" s="214" t="s">
        <v>84</v>
      </c>
      <c r="AY127" s="213" t="s">
        <v>129</v>
      </c>
      <c r="BK127" s="215">
        <f>SUM(BK128:BK191)</f>
        <v>0</v>
      </c>
    </row>
    <row r="128" s="2" customFormat="1" ht="24.15" customHeight="1">
      <c r="A128" s="38"/>
      <c r="B128" s="39"/>
      <c r="C128" s="218" t="s">
        <v>84</v>
      </c>
      <c r="D128" s="218" t="s">
        <v>131</v>
      </c>
      <c r="E128" s="219" t="s">
        <v>456</v>
      </c>
      <c r="F128" s="220" t="s">
        <v>457</v>
      </c>
      <c r="G128" s="221" t="s">
        <v>134</v>
      </c>
      <c r="H128" s="222">
        <v>16.5</v>
      </c>
      <c r="I128" s="223"/>
      <c r="J128" s="224">
        <f>ROUND(I128*H128,2)</f>
        <v>0</v>
      </c>
      <c r="K128" s="220" t="s">
        <v>135</v>
      </c>
      <c r="L128" s="44"/>
      <c r="M128" s="225" t="s">
        <v>1</v>
      </c>
      <c r="N128" s="226" t="s">
        <v>41</v>
      </c>
      <c r="O128" s="91"/>
      <c r="P128" s="227">
        <f>O128*H128</f>
        <v>0</v>
      </c>
      <c r="Q128" s="227">
        <v>0</v>
      </c>
      <c r="R128" s="227">
        <f>Q128*H128</f>
        <v>0</v>
      </c>
      <c r="S128" s="227">
        <v>0.28999999999999998</v>
      </c>
      <c r="T128" s="228">
        <f>S128*H128</f>
        <v>4.7849999999999993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29" t="s">
        <v>136</v>
      </c>
      <c r="AT128" s="229" t="s">
        <v>131</v>
      </c>
      <c r="AU128" s="229" t="s">
        <v>86</v>
      </c>
      <c r="AY128" s="17" t="s">
        <v>129</v>
      </c>
      <c r="BE128" s="230">
        <f>IF(N128="základní",J128,0)</f>
        <v>0</v>
      </c>
      <c r="BF128" s="230">
        <f>IF(N128="snížená",J128,0)</f>
        <v>0</v>
      </c>
      <c r="BG128" s="230">
        <f>IF(N128="zákl. přenesená",J128,0)</f>
        <v>0</v>
      </c>
      <c r="BH128" s="230">
        <f>IF(N128="sníž. přenesená",J128,0)</f>
        <v>0</v>
      </c>
      <c r="BI128" s="230">
        <f>IF(N128="nulová",J128,0)</f>
        <v>0</v>
      </c>
      <c r="BJ128" s="17" t="s">
        <v>84</v>
      </c>
      <c r="BK128" s="230">
        <f>ROUND(I128*H128,2)</f>
        <v>0</v>
      </c>
      <c r="BL128" s="17" t="s">
        <v>136</v>
      </c>
      <c r="BM128" s="229" t="s">
        <v>458</v>
      </c>
    </row>
    <row r="129" s="2" customFormat="1">
      <c r="A129" s="38"/>
      <c r="B129" s="39"/>
      <c r="C129" s="40"/>
      <c r="D129" s="231" t="s">
        <v>138</v>
      </c>
      <c r="E129" s="40"/>
      <c r="F129" s="232" t="s">
        <v>459</v>
      </c>
      <c r="G129" s="40"/>
      <c r="H129" s="40"/>
      <c r="I129" s="233"/>
      <c r="J129" s="40"/>
      <c r="K129" s="40"/>
      <c r="L129" s="44"/>
      <c r="M129" s="234"/>
      <c r="N129" s="235"/>
      <c r="O129" s="91"/>
      <c r="P129" s="91"/>
      <c r="Q129" s="91"/>
      <c r="R129" s="91"/>
      <c r="S129" s="91"/>
      <c r="T129" s="92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T129" s="17" t="s">
        <v>138</v>
      </c>
      <c r="AU129" s="17" t="s">
        <v>86</v>
      </c>
    </row>
    <row r="130" s="13" customFormat="1">
      <c r="A130" s="13"/>
      <c r="B130" s="236"/>
      <c r="C130" s="237"/>
      <c r="D130" s="231" t="s">
        <v>140</v>
      </c>
      <c r="E130" s="238" t="s">
        <v>1</v>
      </c>
      <c r="F130" s="239" t="s">
        <v>460</v>
      </c>
      <c r="G130" s="237"/>
      <c r="H130" s="238" t="s">
        <v>1</v>
      </c>
      <c r="I130" s="240"/>
      <c r="J130" s="237"/>
      <c r="K130" s="237"/>
      <c r="L130" s="241"/>
      <c r="M130" s="242"/>
      <c r="N130" s="243"/>
      <c r="O130" s="243"/>
      <c r="P130" s="243"/>
      <c r="Q130" s="243"/>
      <c r="R130" s="243"/>
      <c r="S130" s="243"/>
      <c r="T130" s="244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45" t="s">
        <v>140</v>
      </c>
      <c r="AU130" s="245" t="s">
        <v>86</v>
      </c>
      <c r="AV130" s="13" t="s">
        <v>84</v>
      </c>
      <c r="AW130" s="13" t="s">
        <v>32</v>
      </c>
      <c r="AX130" s="13" t="s">
        <v>76</v>
      </c>
      <c r="AY130" s="245" t="s">
        <v>129</v>
      </c>
    </row>
    <row r="131" s="14" customFormat="1">
      <c r="A131" s="14"/>
      <c r="B131" s="246"/>
      <c r="C131" s="247"/>
      <c r="D131" s="231" t="s">
        <v>140</v>
      </c>
      <c r="E131" s="248" t="s">
        <v>1</v>
      </c>
      <c r="F131" s="249" t="s">
        <v>461</v>
      </c>
      <c r="G131" s="247"/>
      <c r="H131" s="250">
        <v>4.5</v>
      </c>
      <c r="I131" s="251"/>
      <c r="J131" s="247"/>
      <c r="K131" s="247"/>
      <c r="L131" s="252"/>
      <c r="M131" s="253"/>
      <c r="N131" s="254"/>
      <c r="O131" s="254"/>
      <c r="P131" s="254"/>
      <c r="Q131" s="254"/>
      <c r="R131" s="254"/>
      <c r="S131" s="254"/>
      <c r="T131" s="255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56" t="s">
        <v>140</v>
      </c>
      <c r="AU131" s="256" t="s">
        <v>86</v>
      </c>
      <c r="AV131" s="14" t="s">
        <v>86</v>
      </c>
      <c r="AW131" s="14" t="s">
        <v>32</v>
      </c>
      <c r="AX131" s="14" t="s">
        <v>76</v>
      </c>
      <c r="AY131" s="256" t="s">
        <v>129</v>
      </c>
    </row>
    <row r="132" s="13" customFormat="1">
      <c r="A132" s="13"/>
      <c r="B132" s="236"/>
      <c r="C132" s="237"/>
      <c r="D132" s="231" t="s">
        <v>140</v>
      </c>
      <c r="E132" s="238" t="s">
        <v>1</v>
      </c>
      <c r="F132" s="239" t="s">
        <v>462</v>
      </c>
      <c r="G132" s="237"/>
      <c r="H132" s="238" t="s">
        <v>1</v>
      </c>
      <c r="I132" s="240"/>
      <c r="J132" s="237"/>
      <c r="K132" s="237"/>
      <c r="L132" s="241"/>
      <c r="M132" s="242"/>
      <c r="N132" s="243"/>
      <c r="O132" s="243"/>
      <c r="P132" s="243"/>
      <c r="Q132" s="243"/>
      <c r="R132" s="243"/>
      <c r="S132" s="243"/>
      <c r="T132" s="244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45" t="s">
        <v>140</v>
      </c>
      <c r="AU132" s="245" t="s">
        <v>86</v>
      </c>
      <c r="AV132" s="13" t="s">
        <v>84</v>
      </c>
      <c r="AW132" s="13" t="s">
        <v>32</v>
      </c>
      <c r="AX132" s="13" t="s">
        <v>76</v>
      </c>
      <c r="AY132" s="245" t="s">
        <v>129</v>
      </c>
    </row>
    <row r="133" s="14" customFormat="1">
      <c r="A133" s="14"/>
      <c r="B133" s="246"/>
      <c r="C133" s="247"/>
      <c r="D133" s="231" t="s">
        <v>140</v>
      </c>
      <c r="E133" s="248" t="s">
        <v>1</v>
      </c>
      <c r="F133" s="249" t="s">
        <v>463</v>
      </c>
      <c r="G133" s="247"/>
      <c r="H133" s="250">
        <v>12</v>
      </c>
      <c r="I133" s="251"/>
      <c r="J133" s="247"/>
      <c r="K133" s="247"/>
      <c r="L133" s="252"/>
      <c r="M133" s="253"/>
      <c r="N133" s="254"/>
      <c r="O133" s="254"/>
      <c r="P133" s="254"/>
      <c r="Q133" s="254"/>
      <c r="R133" s="254"/>
      <c r="S133" s="254"/>
      <c r="T133" s="255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56" t="s">
        <v>140</v>
      </c>
      <c r="AU133" s="256" t="s">
        <v>86</v>
      </c>
      <c r="AV133" s="14" t="s">
        <v>86</v>
      </c>
      <c r="AW133" s="14" t="s">
        <v>32</v>
      </c>
      <c r="AX133" s="14" t="s">
        <v>76</v>
      </c>
      <c r="AY133" s="256" t="s">
        <v>129</v>
      </c>
    </row>
    <row r="134" s="15" customFormat="1">
      <c r="A134" s="15"/>
      <c r="B134" s="257"/>
      <c r="C134" s="258"/>
      <c r="D134" s="231" t="s">
        <v>140</v>
      </c>
      <c r="E134" s="259" t="s">
        <v>1</v>
      </c>
      <c r="F134" s="260" t="s">
        <v>180</v>
      </c>
      <c r="G134" s="258"/>
      <c r="H134" s="261">
        <v>16.5</v>
      </c>
      <c r="I134" s="262"/>
      <c r="J134" s="258"/>
      <c r="K134" s="258"/>
      <c r="L134" s="263"/>
      <c r="M134" s="264"/>
      <c r="N134" s="265"/>
      <c r="O134" s="265"/>
      <c r="P134" s="265"/>
      <c r="Q134" s="265"/>
      <c r="R134" s="265"/>
      <c r="S134" s="265"/>
      <c r="T134" s="266"/>
      <c r="U134" s="15"/>
      <c r="V134" s="15"/>
      <c r="W134" s="15"/>
      <c r="X134" s="15"/>
      <c r="Y134" s="15"/>
      <c r="Z134" s="15"/>
      <c r="AA134" s="15"/>
      <c r="AB134" s="15"/>
      <c r="AC134" s="15"/>
      <c r="AD134" s="15"/>
      <c r="AE134" s="15"/>
      <c r="AT134" s="267" t="s">
        <v>140</v>
      </c>
      <c r="AU134" s="267" t="s">
        <v>86</v>
      </c>
      <c r="AV134" s="15" t="s">
        <v>136</v>
      </c>
      <c r="AW134" s="15" t="s">
        <v>32</v>
      </c>
      <c r="AX134" s="15" t="s">
        <v>84</v>
      </c>
      <c r="AY134" s="267" t="s">
        <v>129</v>
      </c>
    </row>
    <row r="135" s="2" customFormat="1" ht="24.15" customHeight="1">
      <c r="A135" s="38"/>
      <c r="B135" s="39"/>
      <c r="C135" s="218" t="s">
        <v>86</v>
      </c>
      <c r="D135" s="218" t="s">
        <v>131</v>
      </c>
      <c r="E135" s="219" t="s">
        <v>464</v>
      </c>
      <c r="F135" s="220" t="s">
        <v>465</v>
      </c>
      <c r="G135" s="221" t="s">
        <v>134</v>
      </c>
      <c r="H135" s="222">
        <v>136.5</v>
      </c>
      <c r="I135" s="223"/>
      <c r="J135" s="224">
        <f>ROUND(I135*H135,2)</f>
        <v>0</v>
      </c>
      <c r="K135" s="220" t="s">
        <v>135</v>
      </c>
      <c r="L135" s="44"/>
      <c r="M135" s="225" t="s">
        <v>1</v>
      </c>
      <c r="N135" s="226" t="s">
        <v>41</v>
      </c>
      <c r="O135" s="91"/>
      <c r="P135" s="227">
        <f>O135*H135</f>
        <v>0</v>
      </c>
      <c r="Q135" s="227">
        <v>0</v>
      </c>
      <c r="R135" s="227">
        <f>Q135*H135</f>
        <v>0</v>
      </c>
      <c r="S135" s="227">
        <v>0.28999999999999998</v>
      </c>
      <c r="T135" s="228">
        <f>S135*H135</f>
        <v>39.584999999999994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29" t="s">
        <v>136</v>
      </c>
      <c r="AT135" s="229" t="s">
        <v>131</v>
      </c>
      <c r="AU135" s="229" t="s">
        <v>86</v>
      </c>
      <c r="AY135" s="17" t="s">
        <v>129</v>
      </c>
      <c r="BE135" s="230">
        <f>IF(N135="základní",J135,0)</f>
        <v>0</v>
      </c>
      <c r="BF135" s="230">
        <f>IF(N135="snížená",J135,0)</f>
        <v>0</v>
      </c>
      <c r="BG135" s="230">
        <f>IF(N135="zákl. přenesená",J135,0)</f>
        <v>0</v>
      </c>
      <c r="BH135" s="230">
        <f>IF(N135="sníž. přenesená",J135,0)</f>
        <v>0</v>
      </c>
      <c r="BI135" s="230">
        <f>IF(N135="nulová",J135,0)</f>
        <v>0</v>
      </c>
      <c r="BJ135" s="17" t="s">
        <v>84</v>
      </c>
      <c r="BK135" s="230">
        <f>ROUND(I135*H135,2)</f>
        <v>0</v>
      </c>
      <c r="BL135" s="17" t="s">
        <v>136</v>
      </c>
      <c r="BM135" s="229" t="s">
        <v>466</v>
      </c>
    </row>
    <row r="136" s="2" customFormat="1">
      <c r="A136" s="38"/>
      <c r="B136" s="39"/>
      <c r="C136" s="40"/>
      <c r="D136" s="231" t="s">
        <v>138</v>
      </c>
      <c r="E136" s="40"/>
      <c r="F136" s="232" t="s">
        <v>467</v>
      </c>
      <c r="G136" s="40"/>
      <c r="H136" s="40"/>
      <c r="I136" s="233"/>
      <c r="J136" s="40"/>
      <c r="K136" s="40"/>
      <c r="L136" s="44"/>
      <c r="M136" s="234"/>
      <c r="N136" s="235"/>
      <c r="O136" s="91"/>
      <c r="P136" s="91"/>
      <c r="Q136" s="91"/>
      <c r="R136" s="91"/>
      <c r="S136" s="91"/>
      <c r="T136" s="92"/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T136" s="17" t="s">
        <v>138</v>
      </c>
      <c r="AU136" s="17" t="s">
        <v>86</v>
      </c>
    </row>
    <row r="137" s="14" customFormat="1">
      <c r="A137" s="14"/>
      <c r="B137" s="246"/>
      <c r="C137" s="247"/>
      <c r="D137" s="231" t="s">
        <v>140</v>
      </c>
      <c r="E137" s="248" t="s">
        <v>1</v>
      </c>
      <c r="F137" s="249" t="s">
        <v>468</v>
      </c>
      <c r="G137" s="247"/>
      <c r="H137" s="250">
        <v>136.5</v>
      </c>
      <c r="I137" s="251"/>
      <c r="J137" s="247"/>
      <c r="K137" s="247"/>
      <c r="L137" s="252"/>
      <c r="M137" s="253"/>
      <c r="N137" s="254"/>
      <c r="O137" s="254"/>
      <c r="P137" s="254"/>
      <c r="Q137" s="254"/>
      <c r="R137" s="254"/>
      <c r="S137" s="254"/>
      <c r="T137" s="255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56" t="s">
        <v>140</v>
      </c>
      <c r="AU137" s="256" t="s">
        <v>86</v>
      </c>
      <c r="AV137" s="14" t="s">
        <v>86</v>
      </c>
      <c r="AW137" s="14" t="s">
        <v>32</v>
      </c>
      <c r="AX137" s="14" t="s">
        <v>84</v>
      </c>
      <c r="AY137" s="256" t="s">
        <v>129</v>
      </c>
    </row>
    <row r="138" s="2" customFormat="1" ht="24.15" customHeight="1">
      <c r="A138" s="38"/>
      <c r="B138" s="39"/>
      <c r="C138" s="218" t="s">
        <v>150</v>
      </c>
      <c r="D138" s="218" t="s">
        <v>131</v>
      </c>
      <c r="E138" s="219" t="s">
        <v>469</v>
      </c>
      <c r="F138" s="220" t="s">
        <v>470</v>
      </c>
      <c r="G138" s="221" t="s">
        <v>134</v>
      </c>
      <c r="H138" s="222">
        <v>153</v>
      </c>
      <c r="I138" s="223"/>
      <c r="J138" s="224">
        <f>ROUND(I138*H138,2)</f>
        <v>0</v>
      </c>
      <c r="K138" s="220" t="s">
        <v>135</v>
      </c>
      <c r="L138" s="44"/>
      <c r="M138" s="225" t="s">
        <v>1</v>
      </c>
      <c r="N138" s="226" t="s">
        <v>41</v>
      </c>
      <c r="O138" s="91"/>
      <c r="P138" s="227">
        <f>O138*H138</f>
        <v>0</v>
      </c>
      <c r="Q138" s="227">
        <v>0</v>
      </c>
      <c r="R138" s="227">
        <f>Q138*H138</f>
        <v>0</v>
      </c>
      <c r="S138" s="227">
        <v>0.098000000000000004</v>
      </c>
      <c r="T138" s="228">
        <f>S138*H138</f>
        <v>14.994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29" t="s">
        <v>136</v>
      </c>
      <c r="AT138" s="229" t="s">
        <v>131</v>
      </c>
      <c r="AU138" s="229" t="s">
        <v>86</v>
      </c>
      <c r="AY138" s="17" t="s">
        <v>129</v>
      </c>
      <c r="BE138" s="230">
        <f>IF(N138="základní",J138,0)</f>
        <v>0</v>
      </c>
      <c r="BF138" s="230">
        <f>IF(N138="snížená",J138,0)</f>
        <v>0</v>
      </c>
      <c r="BG138" s="230">
        <f>IF(N138="zákl. přenesená",J138,0)</f>
        <v>0</v>
      </c>
      <c r="BH138" s="230">
        <f>IF(N138="sníž. přenesená",J138,0)</f>
        <v>0</v>
      </c>
      <c r="BI138" s="230">
        <f>IF(N138="nulová",J138,0)</f>
        <v>0</v>
      </c>
      <c r="BJ138" s="17" t="s">
        <v>84</v>
      </c>
      <c r="BK138" s="230">
        <f>ROUND(I138*H138,2)</f>
        <v>0</v>
      </c>
      <c r="BL138" s="17" t="s">
        <v>136</v>
      </c>
      <c r="BM138" s="229" t="s">
        <v>471</v>
      </c>
    </row>
    <row r="139" s="2" customFormat="1">
      <c r="A139" s="38"/>
      <c r="B139" s="39"/>
      <c r="C139" s="40"/>
      <c r="D139" s="231" t="s">
        <v>138</v>
      </c>
      <c r="E139" s="40"/>
      <c r="F139" s="232" t="s">
        <v>472</v>
      </c>
      <c r="G139" s="40"/>
      <c r="H139" s="40"/>
      <c r="I139" s="233"/>
      <c r="J139" s="40"/>
      <c r="K139" s="40"/>
      <c r="L139" s="44"/>
      <c r="M139" s="234"/>
      <c r="N139" s="235"/>
      <c r="O139" s="91"/>
      <c r="P139" s="91"/>
      <c r="Q139" s="91"/>
      <c r="R139" s="91"/>
      <c r="S139" s="91"/>
      <c r="T139" s="92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T139" s="17" t="s">
        <v>138</v>
      </c>
      <c r="AU139" s="17" t="s">
        <v>86</v>
      </c>
    </row>
    <row r="140" s="13" customFormat="1">
      <c r="A140" s="13"/>
      <c r="B140" s="236"/>
      <c r="C140" s="237"/>
      <c r="D140" s="231" t="s">
        <v>140</v>
      </c>
      <c r="E140" s="238" t="s">
        <v>1</v>
      </c>
      <c r="F140" s="239" t="s">
        <v>473</v>
      </c>
      <c r="G140" s="237"/>
      <c r="H140" s="238" t="s">
        <v>1</v>
      </c>
      <c r="I140" s="240"/>
      <c r="J140" s="237"/>
      <c r="K140" s="237"/>
      <c r="L140" s="241"/>
      <c r="M140" s="242"/>
      <c r="N140" s="243"/>
      <c r="O140" s="243"/>
      <c r="P140" s="243"/>
      <c r="Q140" s="243"/>
      <c r="R140" s="243"/>
      <c r="S140" s="243"/>
      <c r="T140" s="244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5" t="s">
        <v>140</v>
      </c>
      <c r="AU140" s="245" t="s">
        <v>86</v>
      </c>
      <c r="AV140" s="13" t="s">
        <v>84</v>
      </c>
      <c r="AW140" s="13" t="s">
        <v>32</v>
      </c>
      <c r="AX140" s="13" t="s">
        <v>76</v>
      </c>
      <c r="AY140" s="245" t="s">
        <v>129</v>
      </c>
    </row>
    <row r="141" s="14" customFormat="1">
      <c r="A141" s="14"/>
      <c r="B141" s="246"/>
      <c r="C141" s="247"/>
      <c r="D141" s="231" t="s">
        <v>140</v>
      </c>
      <c r="E141" s="248" t="s">
        <v>1</v>
      </c>
      <c r="F141" s="249" t="s">
        <v>468</v>
      </c>
      <c r="G141" s="247"/>
      <c r="H141" s="250">
        <v>136.5</v>
      </c>
      <c r="I141" s="251"/>
      <c r="J141" s="247"/>
      <c r="K141" s="247"/>
      <c r="L141" s="252"/>
      <c r="M141" s="253"/>
      <c r="N141" s="254"/>
      <c r="O141" s="254"/>
      <c r="P141" s="254"/>
      <c r="Q141" s="254"/>
      <c r="R141" s="254"/>
      <c r="S141" s="254"/>
      <c r="T141" s="255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56" t="s">
        <v>140</v>
      </c>
      <c r="AU141" s="256" t="s">
        <v>86</v>
      </c>
      <c r="AV141" s="14" t="s">
        <v>86</v>
      </c>
      <c r="AW141" s="14" t="s">
        <v>32</v>
      </c>
      <c r="AX141" s="14" t="s">
        <v>76</v>
      </c>
      <c r="AY141" s="256" t="s">
        <v>129</v>
      </c>
    </row>
    <row r="142" s="13" customFormat="1">
      <c r="A142" s="13"/>
      <c r="B142" s="236"/>
      <c r="C142" s="237"/>
      <c r="D142" s="231" t="s">
        <v>140</v>
      </c>
      <c r="E142" s="238" t="s">
        <v>1</v>
      </c>
      <c r="F142" s="239" t="s">
        <v>460</v>
      </c>
      <c r="G142" s="237"/>
      <c r="H142" s="238" t="s">
        <v>1</v>
      </c>
      <c r="I142" s="240"/>
      <c r="J142" s="237"/>
      <c r="K142" s="237"/>
      <c r="L142" s="241"/>
      <c r="M142" s="242"/>
      <c r="N142" s="243"/>
      <c r="O142" s="243"/>
      <c r="P142" s="243"/>
      <c r="Q142" s="243"/>
      <c r="R142" s="243"/>
      <c r="S142" s="243"/>
      <c r="T142" s="244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5" t="s">
        <v>140</v>
      </c>
      <c r="AU142" s="245" t="s">
        <v>86</v>
      </c>
      <c r="AV142" s="13" t="s">
        <v>84</v>
      </c>
      <c r="AW142" s="13" t="s">
        <v>32</v>
      </c>
      <c r="AX142" s="13" t="s">
        <v>76</v>
      </c>
      <c r="AY142" s="245" t="s">
        <v>129</v>
      </c>
    </row>
    <row r="143" s="14" customFormat="1">
      <c r="A143" s="14"/>
      <c r="B143" s="246"/>
      <c r="C143" s="247"/>
      <c r="D143" s="231" t="s">
        <v>140</v>
      </c>
      <c r="E143" s="248" t="s">
        <v>1</v>
      </c>
      <c r="F143" s="249" t="s">
        <v>461</v>
      </c>
      <c r="G143" s="247"/>
      <c r="H143" s="250">
        <v>4.5</v>
      </c>
      <c r="I143" s="251"/>
      <c r="J143" s="247"/>
      <c r="K143" s="247"/>
      <c r="L143" s="252"/>
      <c r="M143" s="253"/>
      <c r="N143" s="254"/>
      <c r="O143" s="254"/>
      <c r="P143" s="254"/>
      <c r="Q143" s="254"/>
      <c r="R143" s="254"/>
      <c r="S143" s="254"/>
      <c r="T143" s="255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56" t="s">
        <v>140</v>
      </c>
      <c r="AU143" s="256" t="s">
        <v>86</v>
      </c>
      <c r="AV143" s="14" t="s">
        <v>86</v>
      </c>
      <c r="AW143" s="14" t="s">
        <v>32</v>
      </c>
      <c r="AX143" s="14" t="s">
        <v>76</v>
      </c>
      <c r="AY143" s="256" t="s">
        <v>129</v>
      </c>
    </row>
    <row r="144" s="13" customFormat="1">
      <c r="A144" s="13"/>
      <c r="B144" s="236"/>
      <c r="C144" s="237"/>
      <c r="D144" s="231" t="s">
        <v>140</v>
      </c>
      <c r="E144" s="238" t="s">
        <v>1</v>
      </c>
      <c r="F144" s="239" t="s">
        <v>462</v>
      </c>
      <c r="G144" s="237"/>
      <c r="H144" s="238" t="s">
        <v>1</v>
      </c>
      <c r="I144" s="240"/>
      <c r="J144" s="237"/>
      <c r="K144" s="237"/>
      <c r="L144" s="241"/>
      <c r="M144" s="242"/>
      <c r="N144" s="243"/>
      <c r="O144" s="243"/>
      <c r="P144" s="243"/>
      <c r="Q144" s="243"/>
      <c r="R144" s="243"/>
      <c r="S144" s="243"/>
      <c r="T144" s="244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5" t="s">
        <v>140</v>
      </c>
      <c r="AU144" s="245" t="s">
        <v>86</v>
      </c>
      <c r="AV144" s="13" t="s">
        <v>84</v>
      </c>
      <c r="AW144" s="13" t="s">
        <v>32</v>
      </c>
      <c r="AX144" s="13" t="s">
        <v>76</v>
      </c>
      <c r="AY144" s="245" t="s">
        <v>129</v>
      </c>
    </row>
    <row r="145" s="14" customFormat="1">
      <c r="A145" s="14"/>
      <c r="B145" s="246"/>
      <c r="C145" s="247"/>
      <c r="D145" s="231" t="s">
        <v>140</v>
      </c>
      <c r="E145" s="248" t="s">
        <v>1</v>
      </c>
      <c r="F145" s="249" t="s">
        <v>463</v>
      </c>
      <c r="G145" s="247"/>
      <c r="H145" s="250">
        <v>12</v>
      </c>
      <c r="I145" s="251"/>
      <c r="J145" s="247"/>
      <c r="K145" s="247"/>
      <c r="L145" s="252"/>
      <c r="M145" s="253"/>
      <c r="N145" s="254"/>
      <c r="O145" s="254"/>
      <c r="P145" s="254"/>
      <c r="Q145" s="254"/>
      <c r="R145" s="254"/>
      <c r="S145" s="254"/>
      <c r="T145" s="255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56" t="s">
        <v>140</v>
      </c>
      <c r="AU145" s="256" t="s">
        <v>86</v>
      </c>
      <c r="AV145" s="14" t="s">
        <v>86</v>
      </c>
      <c r="AW145" s="14" t="s">
        <v>32</v>
      </c>
      <c r="AX145" s="14" t="s">
        <v>76</v>
      </c>
      <c r="AY145" s="256" t="s">
        <v>129</v>
      </c>
    </row>
    <row r="146" s="15" customFormat="1">
      <c r="A146" s="15"/>
      <c r="B146" s="257"/>
      <c r="C146" s="258"/>
      <c r="D146" s="231" t="s">
        <v>140</v>
      </c>
      <c r="E146" s="259" t="s">
        <v>1</v>
      </c>
      <c r="F146" s="260" t="s">
        <v>180</v>
      </c>
      <c r="G146" s="258"/>
      <c r="H146" s="261">
        <v>153</v>
      </c>
      <c r="I146" s="262"/>
      <c r="J146" s="258"/>
      <c r="K146" s="258"/>
      <c r="L146" s="263"/>
      <c r="M146" s="264"/>
      <c r="N146" s="265"/>
      <c r="O146" s="265"/>
      <c r="P146" s="265"/>
      <c r="Q146" s="265"/>
      <c r="R146" s="265"/>
      <c r="S146" s="265"/>
      <c r="T146" s="266"/>
      <c r="U146" s="15"/>
      <c r="V146" s="15"/>
      <c r="W146" s="15"/>
      <c r="X146" s="15"/>
      <c r="Y146" s="15"/>
      <c r="Z146" s="15"/>
      <c r="AA146" s="15"/>
      <c r="AB146" s="15"/>
      <c r="AC146" s="15"/>
      <c r="AD146" s="15"/>
      <c r="AE146" s="15"/>
      <c r="AT146" s="267" t="s">
        <v>140</v>
      </c>
      <c r="AU146" s="267" t="s">
        <v>86</v>
      </c>
      <c r="AV146" s="15" t="s">
        <v>136</v>
      </c>
      <c r="AW146" s="15" t="s">
        <v>32</v>
      </c>
      <c r="AX146" s="15" t="s">
        <v>84</v>
      </c>
      <c r="AY146" s="267" t="s">
        <v>129</v>
      </c>
    </row>
    <row r="147" s="2" customFormat="1" ht="14.4" customHeight="1">
      <c r="A147" s="38"/>
      <c r="B147" s="39"/>
      <c r="C147" s="218" t="s">
        <v>136</v>
      </c>
      <c r="D147" s="218" t="s">
        <v>131</v>
      </c>
      <c r="E147" s="219" t="s">
        <v>474</v>
      </c>
      <c r="F147" s="220" t="s">
        <v>475</v>
      </c>
      <c r="G147" s="221" t="s">
        <v>291</v>
      </c>
      <c r="H147" s="222">
        <v>9</v>
      </c>
      <c r="I147" s="223"/>
      <c r="J147" s="224">
        <f>ROUND(I147*H147,2)</f>
        <v>0</v>
      </c>
      <c r="K147" s="220" t="s">
        <v>135</v>
      </c>
      <c r="L147" s="44"/>
      <c r="M147" s="225" t="s">
        <v>1</v>
      </c>
      <c r="N147" s="226" t="s">
        <v>41</v>
      </c>
      <c r="O147" s="91"/>
      <c r="P147" s="227">
        <f>O147*H147</f>
        <v>0</v>
      </c>
      <c r="Q147" s="227">
        <v>0</v>
      </c>
      <c r="R147" s="227">
        <f>Q147*H147</f>
        <v>0</v>
      </c>
      <c r="S147" s="227">
        <v>0.20499999999999999</v>
      </c>
      <c r="T147" s="228">
        <f>S147*H147</f>
        <v>1.845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29" t="s">
        <v>136</v>
      </c>
      <c r="AT147" s="229" t="s">
        <v>131</v>
      </c>
      <c r="AU147" s="229" t="s">
        <v>86</v>
      </c>
      <c r="AY147" s="17" t="s">
        <v>129</v>
      </c>
      <c r="BE147" s="230">
        <f>IF(N147="základní",J147,0)</f>
        <v>0</v>
      </c>
      <c r="BF147" s="230">
        <f>IF(N147="snížená",J147,0)</f>
        <v>0</v>
      </c>
      <c r="BG147" s="230">
        <f>IF(N147="zákl. přenesená",J147,0)</f>
        <v>0</v>
      </c>
      <c r="BH147" s="230">
        <f>IF(N147="sníž. přenesená",J147,0)</f>
        <v>0</v>
      </c>
      <c r="BI147" s="230">
        <f>IF(N147="nulová",J147,0)</f>
        <v>0</v>
      </c>
      <c r="BJ147" s="17" t="s">
        <v>84</v>
      </c>
      <c r="BK147" s="230">
        <f>ROUND(I147*H147,2)</f>
        <v>0</v>
      </c>
      <c r="BL147" s="17" t="s">
        <v>136</v>
      </c>
      <c r="BM147" s="229" t="s">
        <v>476</v>
      </c>
    </row>
    <row r="148" s="2" customFormat="1">
      <c r="A148" s="38"/>
      <c r="B148" s="39"/>
      <c r="C148" s="40"/>
      <c r="D148" s="231" t="s">
        <v>138</v>
      </c>
      <c r="E148" s="40"/>
      <c r="F148" s="232" t="s">
        <v>477</v>
      </c>
      <c r="G148" s="40"/>
      <c r="H148" s="40"/>
      <c r="I148" s="233"/>
      <c r="J148" s="40"/>
      <c r="K148" s="40"/>
      <c r="L148" s="44"/>
      <c r="M148" s="234"/>
      <c r="N148" s="235"/>
      <c r="O148" s="91"/>
      <c r="P148" s="91"/>
      <c r="Q148" s="91"/>
      <c r="R148" s="91"/>
      <c r="S148" s="91"/>
      <c r="T148" s="92"/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T148" s="17" t="s">
        <v>138</v>
      </c>
      <c r="AU148" s="17" t="s">
        <v>86</v>
      </c>
    </row>
    <row r="149" s="13" customFormat="1">
      <c r="A149" s="13"/>
      <c r="B149" s="236"/>
      <c r="C149" s="237"/>
      <c r="D149" s="231" t="s">
        <v>140</v>
      </c>
      <c r="E149" s="238" t="s">
        <v>1</v>
      </c>
      <c r="F149" s="239" t="s">
        <v>478</v>
      </c>
      <c r="G149" s="237"/>
      <c r="H149" s="238" t="s">
        <v>1</v>
      </c>
      <c r="I149" s="240"/>
      <c r="J149" s="237"/>
      <c r="K149" s="237"/>
      <c r="L149" s="241"/>
      <c r="M149" s="242"/>
      <c r="N149" s="243"/>
      <c r="O149" s="243"/>
      <c r="P149" s="243"/>
      <c r="Q149" s="243"/>
      <c r="R149" s="243"/>
      <c r="S149" s="243"/>
      <c r="T149" s="244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5" t="s">
        <v>140</v>
      </c>
      <c r="AU149" s="245" t="s">
        <v>86</v>
      </c>
      <c r="AV149" s="13" t="s">
        <v>84</v>
      </c>
      <c r="AW149" s="13" t="s">
        <v>32</v>
      </c>
      <c r="AX149" s="13" t="s">
        <v>76</v>
      </c>
      <c r="AY149" s="245" t="s">
        <v>129</v>
      </c>
    </row>
    <row r="150" s="13" customFormat="1">
      <c r="A150" s="13"/>
      <c r="B150" s="236"/>
      <c r="C150" s="237"/>
      <c r="D150" s="231" t="s">
        <v>140</v>
      </c>
      <c r="E150" s="238" t="s">
        <v>1</v>
      </c>
      <c r="F150" s="239" t="s">
        <v>479</v>
      </c>
      <c r="G150" s="237"/>
      <c r="H150" s="238" t="s">
        <v>1</v>
      </c>
      <c r="I150" s="240"/>
      <c r="J150" s="237"/>
      <c r="K150" s="237"/>
      <c r="L150" s="241"/>
      <c r="M150" s="242"/>
      <c r="N150" s="243"/>
      <c r="O150" s="243"/>
      <c r="P150" s="243"/>
      <c r="Q150" s="243"/>
      <c r="R150" s="243"/>
      <c r="S150" s="243"/>
      <c r="T150" s="244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5" t="s">
        <v>140</v>
      </c>
      <c r="AU150" s="245" t="s">
        <v>86</v>
      </c>
      <c r="AV150" s="13" t="s">
        <v>84</v>
      </c>
      <c r="AW150" s="13" t="s">
        <v>32</v>
      </c>
      <c r="AX150" s="13" t="s">
        <v>76</v>
      </c>
      <c r="AY150" s="245" t="s">
        <v>129</v>
      </c>
    </row>
    <row r="151" s="14" customFormat="1">
      <c r="A151" s="14"/>
      <c r="B151" s="246"/>
      <c r="C151" s="247"/>
      <c r="D151" s="231" t="s">
        <v>140</v>
      </c>
      <c r="E151" s="248" t="s">
        <v>1</v>
      </c>
      <c r="F151" s="249" t="s">
        <v>190</v>
      </c>
      <c r="G151" s="247"/>
      <c r="H151" s="250">
        <v>9</v>
      </c>
      <c r="I151" s="251"/>
      <c r="J151" s="247"/>
      <c r="K151" s="247"/>
      <c r="L151" s="252"/>
      <c r="M151" s="253"/>
      <c r="N151" s="254"/>
      <c r="O151" s="254"/>
      <c r="P151" s="254"/>
      <c r="Q151" s="254"/>
      <c r="R151" s="254"/>
      <c r="S151" s="254"/>
      <c r="T151" s="255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56" t="s">
        <v>140</v>
      </c>
      <c r="AU151" s="256" t="s">
        <v>86</v>
      </c>
      <c r="AV151" s="14" t="s">
        <v>86</v>
      </c>
      <c r="AW151" s="14" t="s">
        <v>32</v>
      </c>
      <c r="AX151" s="14" t="s">
        <v>84</v>
      </c>
      <c r="AY151" s="256" t="s">
        <v>129</v>
      </c>
    </row>
    <row r="152" s="2" customFormat="1" ht="14.4" customHeight="1">
      <c r="A152" s="38"/>
      <c r="B152" s="39"/>
      <c r="C152" s="218" t="s">
        <v>160</v>
      </c>
      <c r="D152" s="218" t="s">
        <v>131</v>
      </c>
      <c r="E152" s="219" t="s">
        <v>480</v>
      </c>
      <c r="F152" s="220" t="s">
        <v>481</v>
      </c>
      <c r="G152" s="221" t="s">
        <v>291</v>
      </c>
      <c r="H152" s="222">
        <v>71</v>
      </c>
      <c r="I152" s="223"/>
      <c r="J152" s="224">
        <f>ROUND(I152*H152,2)</f>
        <v>0</v>
      </c>
      <c r="K152" s="220" t="s">
        <v>135</v>
      </c>
      <c r="L152" s="44"/>
      <c r="M152" s="225" t="s">
        <v>1</v>
      </c>
      <c r="N152" s="226" t="s">
        <v>41</v>
      </c>
      <c r="O152" s="91"/>
      <c r="P152" s="227">
        <f>O152*H152</f>
        <v>0</v>
      </c>
      <c r="Q152" s="227">
        <v>0</v>
      </c>
      <c r="R152" s="227">
        <f>Q152*H152</f>
        <v>0</v>
      </c>
      <c r="S152" s="227">
        <v>0.040000000000000001</v>
      </c>
      <c r="T152" s="228">
        <f>S152*H152</f>
        <v>2.8399999999999999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29" t="s">
        <v>136</v>
      </c>
      <c r="AT152" s="229" t="s">
        <v>131</v>
      </c>
      <c r="AU152" s="229" t="s">
        <v>86</v>
      </c>
      <c r="AY152" s="17" t="s">
        <v>129</v>
      </c>
      <c r="BE152" s="230">
        <f>IF(N152="základní",J152,0)</f>
        <v>0</v>
      </c>
      <c r="BF152" s="230">
        <f>IF(N152="snížená",J152,0)</f>
        <v>0</v>
      </c>
      <c r="BG152" s="230">
        <f>IF(N152="zákl. přenesená",J152,0)</f>
        <v>0</v>
      </c>
      <c r="BH152" s="230">
        <f>IF(N152="sníž. přenesená",J152,0)</f>
        <v>0</v>
      </c>
      <c r="BI152" s="230">
        <f>IF(N152="nulová",J152,0)</f>
        <v>0</v>
      </c>
      <c r="BJ152" s="17" t="s">
        <v>84</v>
      </c>
      <c r="BK152" s="230">
        <f>ROUND(I152*H152,2)</f>
        <v>0</v>
      </c>
      <c r="BL152" s="17" t="s">
        <v>136</v>
      </c>
      <c r="BM152" s="229" t="s">
        <v>482</v>
      </c>
    </row>
    <row r="153" s="2" customFormat="1">
      <c r="A153" s="38"/>
      <c r="B153" s="39"/>
      <c r="C153" s="40"/>
      <c r="D153" s="231" t="s">
        <v>138</v>
      </c>
      <c r="E153" s="40"/>
      <c r="F153" s="232" t="s">
        <v>483</v>
      </c>
      <c r="G153" s="40"/>
      <c r="H153" s="40"/>
      <c r="I153" s="233"/>
      <c r="J153" s="40"/>
      <c r="K153" s="40"/>
      <c r="L153" s="44"/>
      <c r="M153" s="234"/>
      <c r="N153" s="235"/>
      <c r="O153" s="91"/>
      <c r="P153" s="91"/>
      <c r="Q153" s="91"/>
      <c r="R153" s="91"/>
      <c r="S153" s="91"/>
      <c r="T153" s="92"/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T153" s="17" t="s">
        <v>138</v>
      </c>
      <c r="AU153" s="17" t="s">
        <v>86</v>
      </c>
    </row>
    <row r="154" s="13" customFormat="1">
      <c r="A154" s="13"/>
      <c r="B154" s="236"/>
      <c r="C154" s="237"/>
      <c r="D154" s="231" t="s">
        <v>140</v>
      </c>
      <c r="E154" s="238" t="s">
        <v>1</v>
      </c>
      <c r="F154" s="239" t="s">
        <v>484</v>
      </c>
      <c r="G154" s="237"/>
      <c r="H154" s="238" t="s">
        <v>1</v>
      </c>
      <c r="I154" s="240"/>
      <c r="J154" s="237"/>
      <c r="K154" s="237"/>
      <c r="L154" s="241"/>
      <c r="M154" s="242"/>
      <c r="N154" s="243"/>
      <c r="O154" s="243"/>
      <c r="P154" s="243"/>
      <c r="Q154" s="243"/>
      <c r="R154" s="243"/>
      <c r="S154" s="243"/>
      <c r="T154" s="244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5" t="s">
        <v>140</v>
      </c>
      <c r="AU154" s="245" t="s">
        <v>86</v>
      </c>
      <c r="AV154" s="13" t="s">
        <v>84</v>
      </c>
      <c r="AW154" s="13" t="s">
        <v>32</v>
      </c>
      <c r="AX154" s="13" t="s">
        <v>76</v>
      </c>
      <c r="AY154" s="245" t="s">
        <v>129</v>
      </c>
    </row>
    <row r="155" s="14" customFormat="1">
      <c r="A155" s="14"/>
      <c r="B155" s="246"/>
      <c r="C155" s="247"/>
      <c r="D155" s="231" t="s">
        <v>140</v>
      </c>
      <c r="E155" s="248" t="s">
        <v>1</v>
      </c>
      <c r="F155" s="249" t="s">
        <v>485</v>
      </c>
      <c r="G155" s="247"/>
      <c r="H155" s="250">
        <v>71</v>
      </c>
      <c r="I155" s="251"/>
      <c r="J155" s="247"/>
      <c r="K155" s="247"/>
      <c r="L155" s="252"/>
      <c r="M155" s="253"/>
      <c r="N155" s="254"/>
      <c r="O155" s="254"/>
      <c r="P155" s="254"/>
      <c r="Q155" s="254"/>
      <c r="R155" s="254"/>
      <c r="S155" s="254"/>
      <c r="T155" s="255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56" t="s">
        <v>140</v>
      </c>
      <c r="AU155" s="256" t="s">
        <v>86</v>
      </c>
      <c r="AV155" s="14" t="s">
        <v>86</v>
      </c>
      <c r="AW155" s="14" t="s">
        <v>32</v>
      </c>
      <c r="AX155" s="14" t="s">
        <v>84</v>
      </c>
      <c r="AY155" s="256" t="s">
        <v>129</v>
      </c>
    </row>
    <row r="156" s="2" customFormat="1" ht="24.15" customHeight="1">
      <c r="A156" s="38"/>
      <c r="B156" s="39"/>
      <c r="C156" s="218" t="s">
        <v>165</v>
      </c>
      <c r="D156" s="218" t="s">
        <v>131</v>
      </c>
      <c r="E156" s="219" t="s">
        <v>486</v>
      </c>
      <c r="F156" s="220" t="s">
        <v>487</v>
      </c>
      <c r="G156" s="221" t="s">
        <v>184</v>
      </c>
      <c r="H156" s="222">
        <v>0.88</v>
      </c>
      <c r="I156" s="223"/>
      <c r="J156" s="224">
        <f>ROUND(I156*H156,2)</f>
        <v>0</v>
      </c>
      <c r="K156" s="220" t="s">
        <v>135</v>
      </c>
      <c r="L156" s="44"/>
      <c r="M156" s="225" t="s">
        <v>1</v>
      </c>
      <c r="N156" s="226" t="s">
        <v>41</v>
      </c>
      <c r="O156" s="91"/>
      <c r="P156" s="227">
        <f>O156*H156</f>
        <v>0</v>
      </c>
      <c r="Q156" s="227">
        <v>0</v>
      </c>
      <c r="R156" s="227">
        <f>Q156*H156</f>
        <v>0</v>
      </c>
      <c r="S156" s="227">
        <v>0</v>
      </c>
      <c r="T156" s="228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29" t="s">
        <v>136</v>
      </c>
      <c r="AT156" s="229" t="s">
        <v>131</v>
      </c>
      <c r="AU156" s="229" t="s">
        <v>86</v>
      </c>
      <c r="AY156" s="17" t="s">
        <v>129</v>
      </c>
      <c r="BE156" s="230">
        <f>IF(N156="základní",J156,0)</f>
        <v>0</v>
      </c>
      <c r="BF156" s="230">
        <f>IF(N156="snížená",J156,0)</f>
        <v>0</v>
      </c>
      <c r="BG156" s="230">
        <f>IF(N156="zákl. přenesená",J156,0)</f>
        <v>0</v>
      </c>
      <c r="BH156" s="230">
        <f>IF(N156="sníž. přenesená",J156,0)</f>
        <v>0</v>
      </c>
      <c r="BI156" s="230">
        <f>IF(N156="nulová",J156,0)</f>
        <v>0</v>
      </c>
      <c r="BJ156" s="17" t="s">
        <v>84</v>
      </c>
      <c r="BK156" s="230">
        <f>ROUND(I156*H156,2)</f>
        <v>0</v>
      </c>
      <c r="BL156" s="17" t="s">
        <v>136</v>
      </c>
      <c r="BM156" s="229" t="s">
        <v>488</v>
      </c>
    </row>
    <row r="157" s="2" customFormat="1">
      <c r="A157" s="38"/>
      <c r="B157" s="39"/>
      <c r="C157" s="40"/>
      <c r="D157" s="231" t="s">
        <v>138</v>
      </c>
      <c r="E157" s="40"/>
      <c r="F157" s="232" t="s">
        <v>489</v>
      </c>
      <c r="G157" s="40"/>
      <c r="H157" s="40"/>
      <c r="I157" s="233"/>
      <c r="J157" s="40"/>
      <c r="K157" s="40"/>
      <c r="L157" s="44"/>
      <c r="M157" s="234"/>
      <c r="N157" s="235"/>
      <c r="O157" s="91"/>
      <c r="P157" s="91"/>
      <c r="Q157" s="91"/>
      <c r="R157" s="91"/>
      <c r="S157" s="91"/>
      <c r="T157" s="92"/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T157" s="17" t="s">
        <v>138</v>
      </c>
      <c r="AU157" s="17" t="s">
        <v>86</v>
      </c>
    </row>
    <row r="158" s="13" customFormat="1">
      <c r="A158" s="13"/>
      <c r="B158" s="236"/>
      <c r="C158" s="237"/>
      <c r="D158" s="231" t="s">
        <v>140</v>
      </c>
      <c r="E158" s="238" t="s">
        <v>1</v>
      </c>
      <c r="F158" s="239" t="s">
        <v>490</v>
      </c>
      <c r="G158" s="237"/>
      <c r="H158" s="238" t="s">
        <v>1</v>
      </c>
      <c r="I158" s="240"/>
      <c r="J158" s="237"/>
      <c r="K158" s="237"/>
      <c r="L158" s="241"/>
      <c r="M158" s="242"/>
      <c r="N158" s="243"/>
      <c r="O158" s="243"/>
      <c r="P158" s="243"/>
      <c r="Q158" s="243"/>
      <c r="R158" s="243"/>
      <c r="S158" s="243"/>
      <c r="T158" s="244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5" t="s">
        <v>140</v>
      </c>
      <c r="AU158" s="245" t="s">
        <v>86</v>
      </c>
      <c r="AV158" s="13" t="s">
        <v>84</v>
      </c>
      <c r="AW158" s="13" t="s">
        <v>32</v>
      </c>
      <c r="AX158" s="13" t="s">
        <v>76</v>
      </c>
      <c r="AY158" s="245" t="s">
        <v>129</v>
      </c>
    </row>
    <row r="159" s="14" customFormat="1">
      <c r="A159" s="14"/>
      <c r="B159" s="246"/>
      <c r="C159" s="247"/>
      <c r="D159" s="231" t="s">
        <v>140</v>
      </c>
      <c r="E159" s="248" t="s">
        <v>1</v>
      </c>
      <c r="F159" s="249" t="s">
        <v>491</v>
      </c>
      <c r="G159" s="247"/>
      <c r="H159" s="250">
        <v>0.88</v>
      </c>
      <c r="I159" s="251"/>
      <c r="J159" s="247"/>
      <c r="K159" s="247"/>
      <c r="L159" s="252"/>
      <c r="M159" s="253"/>
      <c r="N159" s="254"/>
      <c r="O159" s="254"/>
      <c r="P159" s="254"/>
      <c r="Q159" s="254"/>
      <c r="R159" s="254"/>
      <c r="S159" s="254"/>
      <c r="T159" s="255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56" t="s">
        <v>140</v>
      </c>
      <c r="AU159" s="256" t="s">
        <v>86</v>
      </c>
      <c r="AV159" s="14" t="s">
        <v>86</v>
      </c>
      <c r="AW159" s="14" t="s">
        <v>32</v>
      </c>
      <c r="AX159" s="14" t="s">
        <v>84</v>
      </c>
      <c r="AY159" s="256" t="s">
        <v>129</v>
      </c>
    </row>
    <row r="160" s="2" customFormat="1" ht="24.15" customHeight="1">
      <c r="A160" s="38"/>
      <c r="B160" s="39"/>
      <c r="C160" s="218" t="s">
        <v>170</v>
      </c>
      <c r="D160" s="218" t="s">
        <v>131</v>
      </c>
      <c r="E160" s="219" t="s">
        <v>492</v>
      </c>
      <c r="F160" s="220" t="s">
        <v>493</v>
      </c>
      <c r="G160" s="221" t="s">
        <v>184</v>
      </c>
      <c r="H160" s="222">
        <v>12</v>
      </c>
      <c r="I160" s="223"/>
      <c r="J160" s="224">
        <f>ROUND(I160*H160,2)</f>
        <v>0</v>
      </c>
      <c r="K160" s="220" t="s">
        <v>135</v>
      </c>
      <c r="L160" s="44"/>
      <c r="M160" s="225" t="s">
        <v>1</v>
      </c>
      <c r="N160" s="226" t="s">
        <v>41</v>
      </c>
      <c r="O160" s="91"/>
      <c r="P160" s="227">
        <f>O160*H160</f>
        <v>0</v>
      </c>
      <c r="Q160" s="227">
        <v>0</v>
      </c>
      <c r="R160" s="227">
        <f>Q160*H160</f>
        <v>0</v>
      </c>
      <c r="S160" s="227">
        <v>0</v>
      </c>
      <c r="T160" s="228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29" t="s">
        <v>136</v>
      </c>
      <c r="AT160" s="229" t="s">
        <v>131</v>
      </c>
      <c r="AU160" s="229" t="s">
        <v>86</v>
      </c>
      <c r="AY160" s="17" t="s">
        <v>129</v>
      </c>
      <c r="BE160" s="230">
        <f>IF(N160="základní",J160,0)</f>
        <v>0</v>
      </c>
      <c r="BF160" s="230">
        <f>IF(N160="snížená",J160,0)</f>
        <v>0</v>
      </c>
      <c r="BG160" s="230">
        <f>IF(N160="zákl. přenesená",J160,0)</f>
        <v>0</v>
      </c>
      <c r="BH160" s="230">
        <f>IF(N160="sníž. přenesená",J160,0)</f>
        <v>0</v>
      </c>
      <c r="BI160" s="230">
        <f>IF(N160="nulová",J160,0)</f>
        <v>0</v>
      </c>
      <c r="BJ160" s="17" t="s">
        <v>84</v>
      </c>
      <c r="BK160" s="230">
        <f>ROUND(I160*H160,2)</f>
        <v>0</v>
      </c>
      <c r="BL160" s="17" t="s">
        <v>136</v>
      </c>
      <c r="BM160" s="229" t="s">
        <v>494</v>
      </c>
    </row>
    <row r="161" s="2" customFormat="1">
      <c r="A161" s="38"/>
      <c r="B161" s="39"/>
      <c r="C161" s="40"/>
      <c r="D161" s="231" t="s">
        <v>138</v>
      </c>
      <c r="E161" s="40"/>
      <c r="F161" s="232" t="s">
        <v>495</v>
      </c>
      <c r="G161" s="40"/>
      <c r="H161" s="40"/>
      <c r="I161" s="233"/>
      <c r="J161" s="40"/>
      <c r="K161" s="40"/>
      <c r="L161" s="44"/>
      <c r="M161" s="234"/>
      <c r="N161" s="235"/>
      <c r="O161" s="91"/>
      <c r="P161" s="91"/>
      <c r="Q161" s="91"/>
      <c r="R161" s="91"/>
      <c r="S161" s="91"/>
      <c r="T161" s="92"/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T161" s="17" t="s">
        <v>138</v>
      </c>
      <c r="AU161" s="17" t="s">
        <v>86</v>
      </c>
    </row>
    <row r="162" s="13" customFormat="1">
      <c r="A162" s="13"/>
      <c r="B162" s="236"/>
      <c r="C162" s="237"/>
      <c r="D162" s="231" t="s">
        <v>140</v>
      </c>
      <c r="E162" s="238" t="s">
        <v>1</v>
      </c>
      <c r="F162" s="239" t="s">
        <v>496</v>
      </c>
      <c r="G162" s="237"/>
      <c r="H162" s="238" t="s">
        <v>1</v>
      </c>
      <c r="I162" s="240"/>
      <c r="J162" s="237"/>
      <c r="K162" s="237"/>
      <c r="L162" s="241"/>
      <c r="M162" s="242"/>
      <c r="N162" s="243"/>
      <c r="O162" s="243"/>
      <c r="P162" s="243"/>
      <c r="Q162" s="243"/>
      <c r="R162" s="243"/>
      <c r="S162" s="243"/>
      <c r="T162" s="244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5" t="s">
        <v>140</v>
      </c>
      <c r="AU162" s="245" t="s">
        <v>86</v>
      </c>
      <c r="AV162" s="13" t="s">
        <v>84</v>
      </c>
      <c r="AW162" s="13" t="s">
        <v>32</v>
      </c>
      <c r="AX162" s="13" t="s">
        <v>76</v>
      </c>
      <c r="AY162" s="245" t="s">
        <v>129</v>
      </c>
    </row>
    <row r="163" s="14" customFormat="1">
      <c r="A163" s="14"/>
      <c r="B163" s="246"/>
      <c r="C163" s="247"/>
      <c r="D163" s="231" t="s">
        <v>140</v>
      </c>
      <c r="E163" s="248" t="s">
        <v>1</v>
      </c>
      <c r="F163" s="249" t="s">
        <v>497</v>
      </c>
      <c r="G163" s="247"/>
      <c r="H163" s="250">
        <v>12</v>
      </c>
      <c r="I163" s="251"/>
      <c r="J163" s="247"/>
      <c r="K163" s="247"/>
      <c r="L163" s="252"/>
      <c r="M163" s="253"/>
      <c r="N163" s="254"/>
      <c r="O163" s="254"/>
      <c r="P163" s="254"/>
      <c r="Q163" s="254"/>
      <c r="R163" s="254"/>
      <c r="S163" s="254"/>
      <c r="T163" s="255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56" t="s">
        <v>140</v>
      </c>
      <c r="AU163" s="256" t="s">
        <v>86</v>
      </c>
      <c r="AV163" s="14" t="s">
        <v>86</v>
      </c>
      <c r="AW163" s="14" t="s">
        <v>32</v>
      </c>
      <c r="AX163" s="14" t="s">
        <v>84</v>
      </c>
      <c r="AY163" s="256" t="s">
        <v>129</v>
      </c>
    </row>
    <row r="164" s="2" customFormat="1" ht="24.15" customHeight="1">
      <c r="A164" s="38"/>
      <c r="B164" s="39"/>
      <c r="C164" s="218" t="s">
        <v>181</v>
      </c>
      <c r="D164" s="218" t="s">
        <v>131</v>
      </c>
      <c r="E164" s="219" t="s">
        <v>200</v>
      </c>
      <c r="F164" s="220" t="s">
        <v>201</v>
      </c>
      <c r="G164" s="221" t="s">
        <v>184</v>
      </c>
      <c r="H164" s="222">
        <v>12.880000000000001</v>
      </c>
      <c r="I164" s="223"/>
      <c r="J164" s="224">
        <f>ROUND(I164*H164,2)</f>
        <v>0</v>
      </c>
      <c r="K164" s="220" t="s">
        <v>135</v>
      </c>
      <c r="L164" s="44"/>
      <c r="M164" s="225" t="s">
        <v>1</v>
      </c>
      <c r="N164" s="226" t="s">
        <v>41</v>
      </c>
      <c r="O164" s="91"/>
      <c r="P164" s="227">
        <f>O164*H164</f>
        <v>0</v>
      </c>
      <c r="Q164" s="227">
        <v>0</v>
      </c>
      <c r="R164" s="227">
        <f>Q164*H164</f>
        <v>0</v>
      </c>
      <c r="S164" s="227">
        <v>0</v>
      </c>
      <c r="T164" s="228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29" t="s">
        <v>136</v>
      </c>
      <c r="AT164" s="229" t="s">
        <v>131</v>
      </c>
      <c r="AU164" s="229" t="s">
        <v>86</v>
      </c>
      <c r="AY164" s="17" t="s">
        <v>129</v>
      </c>
      <c r="BE164" s="230">
        <f>IF(N164="základní",J164,0)</f>
        <v>0</v>
      </c>
      <c r="BF164" s="230">
        <f>IF(N164="snížená",J164,0)</f>
        <v>0</v>
      </c>
      <c r="BG164" s="230">
        <f>IF(N164="zákl. přenesená",J164,0)</f>
        <v>0</v>
      </c>
      <c r="BH164" s="230">
        <f>IF(N164="sníž. přenesená",J164,0)</f>
        <v>0</v>
      </c>
      <c r="BI164" s="230">
        <f>IF(N164="nulová",J164,0)</f>
        <v>0</v>
      </c>
      <c r="BJ164" s="17" t="s">
        <v>84</v>
      </c>
      <c r="BK164" s="230">
        <f>ROUND(I164*H164,2)</f>
        <v>0</v>
      </c>
      <c r="BL164" s="17" t="s">
        <v>136</v>
      </c>
      <c r="BM164" s="229" t="s">
        <v>498</v>
      </c>
    </row>
    <row r="165" s="2" customFormat="1">
      <c r="A165" s="38"/>
      <c r="B165" s="39"/>
      <c r="C165" s="40"/>
      <c r="D165" s="231" t="s">
        <v>138</v>
      </c>
      <c r="E165" s="40"/>
      <c r="F165" s="232" t="s">
        <v>203</v>
      </c>
      <c r="G165" s="40"/>
      <c r="H165" s="40"/>
      <c r="I165" s="233"/>
      <c r="J165" s="40"/>
      <c r="K165" s="40"/>
      <c r="L165" s="44"/>
      <c r="M165" s="234"/>
      <c r="N165" s="235"/>
      <c r="O165" s="91"/>
      <c r="P165" s="91"/>
      <c r="Q165" s="91"/>
      <c r="R165" s="91"/>
      <c r="S165" s="91"/>
      <c r="T165" s="92"/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T165" s="17" t="s">
        <v>138</v>
      </c>
      <c r="AU165" s="17" t="s">
        <v>86</v>
      </c>
    </row>
    <row r="166" s="13" customFormat="1">
      <c r="A166" s="13"/>
      <c r="B166" s="236"/>
      <c r="C166" s="237"/>
      <c r="D166" s="231" t="s">
        <v>140</v>
      </c>
      <c r="E166" s="238" t="s">
        <v>1</v>
      </c>
      <c r="F166" s="239" t="s">
        <v>499</v>
      </c>
      <c r="G166" s="237"/>
      <c r="H166" s="238" t="s">
        <v>1</v>
      </c>
      <c r="I166" s="240"/>
      <c r="J166" s="237"/>
      <c r="K166" s="237"/>
      <c r="L166" s="241"/>
      <c r="M166" s="242"/>
      <c r="N166" s="243"/>
      <c r="O166" s="243"/>
      <c r="P166" s="243"/>
      <c r="Q166" s="243"/>
      <c r="R166" s="243"/>
      <c r="S166" s="243"/>
      <c r="T166" s="244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5" t="s">
        <v>140</v>
      </c>
      <c r="AU166" s="245" t="s">
        <v>86</v>
      </c>
      <c r="AV166" s="13" t="s">
        <v>84</v>
      </c>
      <c r="AW166" s="13" t="s">
        <v>32</v>
      </c>
      <c r="AX166" s="13" t="s">
        <v>76</v>
      </c>
      <c r="AY166" s="245" t="s">
        <v>129</v>
      </c>
    </row>
    <row r="167" s="14" customFormat="1">
      <c r="A167" s="14"/>
      <c r="B167" s="246"/>
      <c r="C167" s="247"/>
      <c r="D167" s="231" t="s">
        <v>140</v>
      </c>
      <c r="E167" s="248" t="s">
        <v>1</v>
      </c>
      <c r="F167" s="249" t="s">
        <v>500</v>
      </c>
      <c r="G167" s="247"/>
      <c r="H167" s="250">
        <v>12.880000000000001</v>
      </c>
      <c r="I167" s="251"/>
      <c r="J167" s="247"/>
      <c r="K167" s="247"/>
      <c r="L167" s="252"/>
      <c r="M167" s="253"/>
      <c r="N167" s="254"/>
      <c r="O167" s="254"/>
      <c r="P167" s="254"/>
      <c r="Q167" s="254"/>
      <c r="R167" s="254"/>
      <c r="S167" s="254"/>
      <c r="T167" s="255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56" t="s">
        <v>140</v>
      </c>
      <c r="AU167" s="256" t="s">
        <v>86</v>
      </c>
      <c r="AV167" s="14" t="s">
        <v>86</v>
      </c>
      <c r="AW167" s="14" t="s">
        <v>32</v>
      </c>
      <c r="AX167" s="14" t="s">
        <v>84</v>
      </c>
      <c r="AY167" s="256" t="s">
        <v>129</v>
      </c>
    </row>
    <row r="168" s="2" customFormat="1" ht="24.15" customHeight="1">
      <c r="A168" s="38"/>
      <c r="B168" s="39"/>
      <c r="C168" s="218" t="s">
        <v>190</v>
      </c>
      <c r="D168" s="218" t="s">
        <v>131</v>
      </c>
      <c r="E168" s="219" t="s">
        <v>206</v>
      </c>
      <c r="F168" s="220" t="s">
        <v>207</v>
      </c>
      <c r="G168" s="221" t="s">
        <v>208</v>
      </c>
      <c r="H168" s="222">
        <v>21.510000000000002</v>
      </c>
      <c r="I168" s="223"/>
      <c r="J168" s="224">
        <f>ROUND(I168*H168,2)</f>
        <v>0</v>
      </c>
      <c r="K168" s="220" t="s">
        <v>135</v>
      </c>
      <c r="L168" s="44"/>
      <c r="M168" s="225" t="s">
        <v>1</v>
      </c>
      <c r="N168" s="226" t="s">
        <v>41</v>
      </c>
      <c r="O168" s="91"/>
      <c r="P168" s="227">
        <f>O168*H168</f>
        <v>0</v>
      </c>
      <c r="Q168" s="227">
        <v>0</v>
      </c>
      <c r="R168" s="227">
        <f>Q168*H168</f>
        <v>0</v>
      </c>
      <c r="S168" s="227">
        <v>0</v>
      </c>
      <c r="T168" s="228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229" t="s">
        <v>136</v>
      </c>
      <c r="AT168" s="229" t="s">
        <v>131</v>
      </c>
      <c r="AU168" s="229" t="s">
        <v>86</v>
      </c>
      <c r="AY168" s="17" t="s">
        <v>129</v>
      </c>
      <c r="BE168" s="230">
        <f>IF(N168="základní",J168,0)</f>
        <v>0</v>
      </c>
      <c r="BF168" s="230">
        <f>IF(N168="snížená",J168,0)</f>
        <v>0</v>
      </c>
      <c r="BG168" s="230">
        <f>IF(N168="zákl. přenesená",J168,0)</f>
        <v>0</v>
      </c>
      <c r="BH168" s="230">
        <f>IF(N168="sníž. přenesená",J168,0)</f>
        <v>0</v>
      </c>
      <c r="BI168" s="230">
        <f>IF(N168="nulová",J168,0)</f>
        <v>0</v>
      </c>
      <c r="BJ168" s="17" t="s">
        <v>84</v>
      </c>
      <c r="BK168" s="230">
        <f>ROUND(I168*H168,2)</f>
        <v>0</v>
      </c>
      <c r="BL168" s="17" t="s">
        <v>136</v>
      </c>
      <c r="BM168" s="229" t="s">
        <v>501</v>
      </c>
    </row>
    <row r="169" s="2" customFormat="1">
      <c r="A169" s="38"/>
      <c r="B169" s="39"/>
      <c r="C169" s="40"/>
      <c r="D169" s="231" t="s">
        <v>138</v>
      </c>
      <c r="E169" s="40"/>
      <c r="F169" s="232" t="s">
        <v>210</v>
      </c>
      <c r="G169" s="40"/>
      <c r="H169" s="40"/>
      <c r="I169" s="233"/>
      <c r="J169" s="40"/>
      <c r="K169" s="40"/>
      <c r="L169" s="44"/>
      <c r="M169" s="234"/>
      <c r="N169" s="235"/>
      <c r="O169" s="91"/>
      <c r="P169" s="91"/>
      <c r="Q169" s="91"/>
      <c r="R169" s="91"/>
      <c r="S169" s="91"/>
      <c r="T169" s="92"/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T169" s="17" t="s">
        <v>138</v>
      </c>
      <c r="AU169" s="17" t="s">
        <v>86</v>
      </c>
    </row>
    <row r="170" s="14" customFormat="1">
      <c r="A170" s="14"/>
      <c r="B170" s="246"/>
      <c r="C170" s="247"/>
      <c r="D170" s="231" t="s">
        <v>140</v>
      </c>
      <c r="E170" s="248" t="s">
        <v>1</v>
      </c>
      <c r="F170" s="249" t="s">
        <v>502</v>
      </c>
      <c r="G170" s="247"/>
      <c r="H170" s="250">
        <v>21.510000000000002</v>
      </c>
      <c r="I170" s="251"/>
      <c r="J170" s="247"/>
      <c r="K170" s="247"/>
      <c r="L170" s="252"/>
      <c r="M170" s="253"/>
      <c r="N170" s="254"/>
      <c r="O170" s="254"/>
      <c r="P170" s="254"/>
      <c r="Q170" s="254"/>
      <c r="R170" s="254"/>
      <c r="S170" s="254"/>
      <c r="T170" s="255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56" t="s">
        <v>140</v>
      </c>
      <c r="AU170" s="256" t="s">
        <v>86</v>
      </c>
      <c r="AV170" s="14" t="s">
        <v>86</v>
      </c>
      <c r="AW170" s="14" t="s">
        <v>32</v>
      </c>
      <c r="AX170" s="14" t="s">
        <v>84</v>
      </c>
      <c r="AY170" s="256" t="s">
        <v>129</v>
      </c>
    </row>
    <row r="171" s="2" customFormat="1" ht="14.4" customHeight="1">
      <c r="A171" s="38"/>
      <c r="B171" s="39"/>
      <c r="C171" s="218" t="s">
        <v>199</v>
      </c>
      <c r="D171" s="218" t="s">
        <v>131</v>
      </c>
      <c r="E171" s="219" t="s">
        <v>213</v>
      </c>
      <c r="F171" s="220" t="s">
        <v>214</v>
      </c>
      <c r="G171" s="221" t="s">
        <v>184</v>
      </c>
      <c r="H171" s="222">
        <v>12.880000000000001</v>
      </c>
      <c r="I171" s="223"/>
      <c r="J171" s="224">
        <f>ROUND(I171*H171,2)</f>
        <v>0</v>
      </c>
      <c r="K171" s="220" t="s">
        <v>135</v>
      </c>
      <c r="L171" s="44"/>
      <c r="M171" s="225" t="s">
        <v>1</v>
      </c>
      <c r="N171" s="226" t="s">
        <v>41</v>
      </c>
      <c r="O171" s="91"/>
      <c r="P171" s="227">
        <f>O171*H171</f>
        <v>0</v>
      </c>
      <c r="Q171" s="227">
        <v>0</v>
      </c>
      <c r="R171" s="227">
        <f>Q171*H171</f>
        <v>0</v>
      </c>
      <c r="S171" s="227">
        <v>0</v>
      </c>
      <c r="T171" s="228">
        <f>S171*H171</f>
        <v>0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229" t="s">
        <v>136</v>
      </c>
      <c r="AT171" s="229" t="s">
        <v>131</v>
      </c>
      <c r="AU171" s="229" t="s">
        <v>86</v>
      </c>
      <c r="AY171" s="17" t="s">
        <v>129</v>
      </c>
      <c r="BE171" s="230">
        <f>IF(N171="základní",J171,0)</f>
        <v>0</v>
      </c>
      <c r="BF171" s="230">
        <f>IF(N171="snížená",J171,0)</f>
        <v>0</v>
      </c>
      <c r="BG171" s="230">
        <f>IF(N171="zákl. přenesená",J171,0)</f>
        <v>0</v>
      </c>
      <c r="BH171" s="230">
        <f>IF(N171="sníž. přenesená",J171,0)</f>
        <v>0</v>
      </c>
      <c r="BI171" s="230">
        <f>IF(N171="nulová",J171,0)</f>
        <v>0</v>
      </c>
      <c r="BJ171" s="17" t="s">
        <v>84</v>
      </c>
      <c r="BK171" s="230">
        <f>ROUND(I171*H171,2)</f>
        <v>0</v>
      </c>
      <c r="BL171" s="17" t="s">
        <v>136</v>
      </c>
      <c r="BM171" s="229" t="s">
        <v>503</v>
      </c>
    </row>
    <row r="172" s="2" customFormat="1">
      <c r="A172" s="38"/>
      <c r="B172" s="39"/>
      <c r="C172" s="40"/>
      <c r="D172" s="231" t="s">
        <v>138</v>
      </c>
      <c r="E172" s="40"/>
      <c r="F172" s="232" t="s">
        <v>216</v>
      </c>
      <c r="G172" s="40"/>
      <c r="H172" s="40"/>
      <c r="I172" s="233"/>
      <c r="J172" s="40"/>
      <c r="K172" s="40"/>
      <c r="L172" s="44"/>
      <c r="M172" s="234"/>
      <c r="N172" s="235"/>
      <c r="O172" s="91"/>
      <c r="P172" s="91"/>
      <c r="Q172" s="91"/>
      <c r="R172" s="91"/>
      <c r="S172" s="91"/>
      <c r="T172" s="92"/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T172" s="17" t="s">
        <v>138</v>
      </c>
      <c r="AU172" s="17" t="s">
        <v>86</v>
      </c>
    </row>
    <row r="173" s="14" customFormat="1">
      <c r="A173" s="14"/>
      <c r="B173" s="246"/>
      <c r="C173" s="247"/>
      <c r="D173" s="231" t="s">
        <v>140</v>
      </c>
      <c r="E173" s="248" t="s">
        <v>1</v>
      </c>
      <c r="F173" s="249" t="s">
        <v>504</v>
      </c>
      <c r="G173" s="247"/>
      <c r="H173" s="250">
        <v>12.880000000000001</v>
      </c>
      <c r="I173" s="251"/>
      <c r="J173" s="247"/>
      <c r="K173" s="247"/>
      <c r="L173" s="252"/>
      <c r="M173" s="253"/>
      <c r="N173" s="254"/>
      <c r="O173" s="254"/>
      <c r="P173" s="254"/>
      <c r="Q173" s="254"/>
      <c r="R173" s="254"/>
      <c r="S173" s="254"/>
      <c r="T173" s="255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56" t="s">
        <v>140</v>
      </c>
      <c r="AU173" s="256" t="s">
        <v>86</v>
      </c>
      <c r="AV173" s="14" t="s">
        <v>86</v>
      </c>
      <c r="AW173" s="14" t="s">
        <v>32</v>
      </c>
      <c r="AX173" s="14" t="s">
        <v>84</v>
      </c>
      <c r="AY173" s="256" t="s">
        <v>129</v>
      </c>
    </row>
    <row r="174" s="2" customFormat="1" ht="24.15" customHeight="1">
      <c r="A174" s="38"/>
      <c r="B174" s="39"/>
      <c r="C174" s="218" t="s">
        <v>205</v>
      </c>
      <c r="D174" s="218" t="s">
        <v>131</v>
      </c>
      <c r="E174" s="219" t="s">
        <v>219</v>
      </c>
      <c r="F174" s="220" t="s">
        <v>220</v>
      </c>
      <c r="G174" s="221" t="s">
        <v>184</v>
      </c>
      <c r="H174" s="222">
        <v>8.5</v>
      </c>
      <c r="I174" s="223"/>
      <c r="J174" s="224">
        <f>ROUND(I174*H174,2)</f>
        <v>0</v>
      </c>
      <c r="K174" s="220" t="s">
        <v>135</v>
      </c>
      <c r="L174" s="44"/>
      <c r="M174" s="225" t="s">
        <v>1</v>
      </c>
      <c r="N174" s="226" t="s">
        <v>41</v>
      </c>
      <c r="O174" s="91"/>
      <c r="P174" s="227">
        <f>O174*H174</f>
        <v>0</v>
      </c>
      <c r="Q174" s="227">
        <v>0</v>
      </c>
      <c r="R174" s="227">
        <f>Q174*H174</f>
        <v>0</v>
      </c>
      <c r="S174" s="227">
        <v>0</v>
      </c>
      <c r="T174" s="228">
        <f>S174*H174</f>
        <v>0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229" t="s">
        <v>136</v>
      </c>
      <c r="AT174" s="229" t="s">
        <v>131</v>
      </c>
      <c r="AU174" s="229" t="s">
        <v>86</v>
      </c>
      <c r="AY174" s="17" t="s">
        <v>129</v>
      </c>
      <c r="BE174" s="230">
        <f>IF(N174="základní",J174,0)</f>
        <v>0</v>
      </c>
      <c r="BF174" s="230">
        <f>IF(N174="snížená",J174,0)</f>
        <v>0</v>
      </c>
      <c r="BG174" s="230">
        <f>IF(N174="zákl. přenesená",J174,0)</f>
        <v>0</v>
      </c>
      <c r="BH174" s="230">
        <f>IF(N174="sníž. přenesená",J174,0)</f>
        <v>0</v>
      </c>
      <c r="BI174" s="230">
        <f>IF(N174="nulová",J174,0)</f>
        <v>0</v>
      </c>
      <c r="BJ174" s="17" t="s">
        <v>84</v>
      </c>
      <c r="BK174" s="230">
        <f>ROUND(I174*H174,2)</f>
        <v>0</v>
      </c>
      <c r="BL174" s="17" t="s">
        <v>136</v>
      </c>
      <c r="BM174" s="229" t="s">
        <v>505</v>
      </c>
    </row>
    <row r="175" s="2" customFormat="1">
      <c r="A175" s="38"/>
      <c r="B175" s="39"/>
      <c r="C175" s="40"/>
      <c r="D175" s="231" t="s">
        <v>138</v>
      </c>
      <c r="E175" s="40"/>
      <c r="F175" s="232" t="s">
        <v>222</v>
      </c>
      <c r="G175" s="40"/>
      <c r="H175" s="40"/>
      <c r="I175" s="233"/>
      <c r="J175" s="40"/>
      <c r="K175" s="40"/>
      <c r="L175" s="44"/>
      <c r="M175" s="234"/>
      <c r="N175" s="235"/>
      <c r="O175" s="91"/>
      <c r="P175" s="91"/>
      <c r="Q175" s="91"/>
      <c r="R175" s="91"/>
      <c r="S175" s="91"/>
      <c r="T175" s="92"/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T175" s="17" t="s">
        <v>138</v>
      </c>
      <c r="AU175" s="17" t="s">
        <v>86</v>
      </c>
    </row>
    <row r="176" s="13" customFormat="1">
      <c r="A176" s="13"/>
      <c r="B176" s="236"/>
      <c r="C176" s="237"/>
      <c r="D176" s="231" t="s">
        <v>140</v>
      </c>
      <c r="E176" s="238" t="s">
        <v>1</v>
      </c>
      <c r="F176" s="239" t="s">
        <v>506</v>
      </c>
      <c r="G176" s="237"/>
      <c r="H176" s="238" t="s">
        <v>1</v>
      </c>
      <c r="I176" s="240"/>
      <c r="J176" s="237"/>
      <c r="K176" s="237"/>
      <c r="L176" s="241"/>
      <c r="M176" s="242"/>
      <c r="N176" s="243"/>
      <c r="O176" s="243"/>
      <c r="P176" s="243"/>
      <c r="Q176" s="243"/>
      <c r="R176" s="243"/>
      <c r="S176" s="243"/>
      <c r="T176" s="244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45" t="s">
        <v>140</v>
      </c>
      <c r="AU176" s="245" t="s">
        <v>86</v>
      </c>
      <c r="AV176" s="13" t="s">
        <v>84</v>
      </c>
      <c r="AW176" s="13" t="s">
        <v>32</v>
      </c>
      <c r="AX176" s="13" t="s">
        <v>76</v>
      </c>
      <c r="AY176" s="245" t="s">
        <v>129</v>
      </c>
    </row>
    <row r="177" s="14" customFormat="1">
      <c r="A177" s="14"/>
      <c r="B177" s="246"/>
      <c r="C177" s="247"/>
      <c r="D177" s="231" t="s">
        <v>140</v>
      </c>
      <c r="E177" s="248" t="s">
        <v>1</v>
      </c>
      <c r="F177" s="249" t="s">
        <v>507</v>
      </c>
      <c r="G177" s="247"/>
      <c r="H177" s="250">
        <v>8.5</v>
      </c>
      <c r="I177" s="251"/>
      <c r="J177" s="247"/>
      <c r="K177" s="247"/>
      <c r="L177" s="252"/>
      <c r="M177" s="253"/>
      <c r="N177" s="254"/>
      <c r="O177" s="254"/>
      <c r="P177" s="254"/>
      <c r="Q177" s="254"/>
      <c r="R177" s="254"/>
      <c r="S177" s="254"/>
      <c r="T177" s="255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56" t="s">
        <v>140</v>
      </c>
      <c r="AU177" s="256" t="s">
        <v>86</v>
      </c>
      <c r="AV177" s="14" t="s">
        <v>86</v>
      </c>
      <c r="AW177" s="14" t="s">
        <v>32</v>
      </c>
      <c r="AX177" s="14" t="s">
        <v>76</v>
      </c>
      <c r="AY177" s="256" t="s">
        <v>129</v>
      </c>
    </row>
    <row r="178" s="15" customFormat="1">
      <c r="A178" s="15"/>
      <c r="B178" s="257"/>
      <c r="C178" s="258"/>
      <c r="D178" s="231" t="s">
        <v>140</v>
      </c>
      <c r="E178" s="259" t="s">
        <v>1</v>
      </c>
      <c r="F178" s="260" t="s">
        <v>180</v>
      </c>
      <c r="G178" s="258"/>
      <c r="H178" s="261">
        <v>8.5</v>
      </c>
      <c r="I178" s="262"/>
      <c r="J178" s="258"/>
      <c r="K178" s="258"/>
      <c r="L178" s="263"/>
      <c r="M178" s="264"/>
      <c r="N178" s="265"/>
      <c r="O178" s="265"/>
      <c r="P178" s="265"/>
      <c r="Q178" s="265"/>
      <c r="R178" s="265"/>
      <c r="S178" s="265"/>
      <c r="T178" s="266"/>
      <c r="U178" s="15"/>
      <c r="V178" s="15"/>
      <c r="W178" s="15"/>
      <c r="X178" s="15"/>
      <c r="Y178" s="15"/>
      <c r="Z178" s="15"/>
      <c r="AA178" s="15"/>
      <c r="AB178" s="15"/>
      <c r="AC178" s="15"/>
      <c r="AD178" s="15"/>
      <c r="AE178" s="15"/>
      <c r="AT178" s="267" t="s">
        <v>140</v>
      </c>
      <c r="AU178" s="267" t="s">
        <v>86</v>
      </c>
      <c r="AV178" s="15" t="s">
        <v>136</v>
      </c>
      <c r="AW178" s="15" t="s">
        <v>32</v>
      </c>
      <c r="AX178" s="15" t="s">
        <v>84</v>
      </c>
      <c r="AY178" s="267" t="s">
        <v>129</v>
      </c>
    </row>
    <row r="179" s="2" customFormat="1" ht="14.4" customHeight="1">
      <c r="A179" s="38"/>
      <c r="B179" s="39"/>
      <c r="C179" s="268" t="s">
        <v>212</v>
      </c>
      <c r="D179" s="268" t="s">
        <v>226</v>
      </c>
      <c r="E179" s="269" t="s">
        <v>227</v>
      </c>
      <c r="F179" s="270" t="s">
        <v>228</v>
      </c>
      <c r="G179" s="271" t="s">
        <v>208</v>
      </c>
      <c r="H179" s="272">
        <v>17</v>
      </c>
      <c r="I179" s="273"/>
      <c r="J179" s="274">
        <f>ROUND(I179*H179,2)</f>
        <v>0</v>
      </c>
      <c r="K179" s="270" t="s">
        <v>135</v>
      </c>
      <c r="L179" s="275"/>
      <c r="M179" s="276" t="s">
        <v>1</v>
      </c>
      <c r="N179" s="277" t="s">
        <v>41</v>
      </c>
      <c r="O179" s="91"/>
      <c r="P179" s="227">
        <f>O179*H179</f>
        <v>0</v>
      </c>
      <c r="Q179" s="227">
        <v>1</v>
      </c>
      <c r="R179" s="227">
        <f>Q179*H179</f>
        <v>17</v>
      </c>
      <c r="S179" s="227">
        <v>0</v>
      </c>
      <c r="T179" s="228">
        <f>S179*H179</f>
        <v>0</v>
      </c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229" t="s">
        <v>181</v>
      </c>
      <c r="AT179" s="229" t="s">
        <v>226</v>
      </c>
      <c r="AU179" s="229" t="s">
        <v>86</v>
      </c>
      <c r="AY179" s="17" t="s">
        <v>129</v>
      </c>
      <c r="BE179" s="230">
        <f>IF(N179="základní",J179,0)</f>
        <v>0</v>
      </c>
      <c r="BF179" s="230">
        <f>IF(N179="snížená",J179,0)</f>
        <v>0</v>
      </c>
      <c r="BG179" s="230">
        <f>IF(N179="zákl. přenesená",J179,0)</f>
        <v>0</v>
      </c>
      <c r="BH179" s="230">
        <f>IF(N179="sníž. přenesená",J179,0)</f>
        <v>0</v>
      </c>
      <c r="BI179" s="230">
        <f>IF(N179="nulová",J179,0)</f>
        <v>0</v>
      </c>
      <c r="BJ179" s="17" t="s">
        <v>84</v>
      </c>
      <c r="BK179" s="230">
        <f>ROUND(I179*H179,2)</f>
        <v>0</v>
      </c>
      <c r="BL179" s="17" t="s">
        <v>136</v>
      </c>
      <c r="BM179" s="229" t="s">
        <v>508</v>
      </c>
    </row>
    <row r="180" s="2" customFormat="1">
      <c r="A180" s="38"/>
      <c r="B180" s="39"/>
      <c r="C180" s="40"/>
      <c r="D180" s="231" t="s">
        <v>138</v>
      </c>
      <c r="E180" s="40"/>
      <c r="F180" s="232" t="s">
        <v>228</v>
      </c>
      <c r="G180" s="40"/>
      <c r="H180" s="40"/>
      <c r="I180" s="233"/>
      <c r="J180" s="40"/>
      <c r="K180" s="40"/>
      <c r="L180" s="44"/>
      <c r="M180" s="234"/>
      <c r="N180" s="235"/>
      <c r="O180" s="91"/>
      <c r="P180" s="91"/>
      <c r="Q180" s="91"/>
      <c r="R180" s="91"/>
      <c r="S180" s="91"/>
      <c r="T180" s="92"/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T180" s="17" t="s">
        <v>138</v>
      </c>
      <c r="AU180" s="17" t="s">
        <v>86</v>
      </c>
    </row>
    <row r="181" s="14" customFormat="1">
      <c r="A181" s="14"/>
      <c r="B181" s="246"/>
      <c r="C181" s="247"/>
      <c r="D181" s="231" t="s">
        <v>140</v>
      </c>
      <c r="E181" s="247"/>
      <c r="F181" s="249" t="s">
        <v>509</v>
      </c>
      <c r="G181" s="247"/>
      <c r="H181" s="250">
        <v>17</v>
      </c>
      <c r="I181" s="251"/>
      <c r="J181" s="247"/>
      <c r="K181" s="247"/>
      <c r="L181" s="252"/>
      <c r="M181" s="253"/>
      <c r="N181" s="254"/>
      <c r="O181" s="254"/>
      <c r="P181" s="254"/>
      <c r="Q181" s="254"/>
      <c r="R181" s="254"/>
      <c r="S181" s="254"/>
      <c r="T181" s="255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56" t="s">
        <v>140</v>
      </c>
      <c r="AU181" s="256" t="s">
        <v>86</v>
      </c>
      <c r="AV181" s="14" t="s">
        <v>86</v>
      </c>
      <c r="AW181" s="14" t="s">
        <v>4</v>
      </c>
      <c r="AX181" s="14" t="s">
        <v>84</v>
      </c>
      <c r="AY181" s="256" t="s">
        <v>129</v>
      </c>
    </row>
    <row r="182" s="2" customFormat="1" ht="24.15" customHeight="1">
      <c r="A182" s="38"/>
      <c r="B182" s="39"/>
      <c r="C182" s="218" t="s">
        <v>218</v>
      </c>
      <c r="D182" s="218" t="s">
        <v>131</v>
      </c>
      <c r="E182" s="219" t="s">
        <v>510</v>
      </c>
      <c r="F182" s="220" t="s">
        <v>511</v>
      </c>
      <c r="G182" s="221" t="s">
        <v>184</v>
      </c>
      <c r="H182" s="222">
        <v>2.5</v>
      </c>
      <c r="I182" s="223"/>
      <c r="J182" s="224">
        <f>ROUND(I182*H182,2)</f>
        <v>0</v>
      </c>
      <c r="K182" s="220" t="s">
        <v>135</v>
      </c>
      <c r="L182" s="44"/>
      <c r="M182" s="225" t="s">
        <v>1</v>
      </c>
      <c r="N182" s="226" t="s">
        <v>41</v>
      </c>
      <c r="O182" s="91"/>
      <c r="P182" s="227">
        <f>O182*H182</f>
        <v>0</v>
      </c>
      <c r="Q182" s="227">
        <v>0</v>
      </c>
      <c r="R182" s="227">
        <f>Q182*H182</f>
        <v>0</v>
      </c>
      <c r="S182" s="227">
        <v>0</v>
      </c>
      <c r="T182" s="228">
        <f>S182*H182</f>
        <v>0</v>
      </c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R182" s="229" t="s">
        <v>136</v>
      </c>
      <c r="AT182" s="229" t="s">
        <v>131</v>
      </c>
      <c r="AU182" s="229" t="s">
        <v>86</v>
      </c>
      <c r="AY182" s="17" t="s">
        <v>129</v>
      </c>
      <c r="BE182" s="230">
        <f>IF(N182="základní",J182,0)</f>
        <v>0</v>
      </c>
      <c r="BF182" s="230">
        <f>IF(N182="snížená",J182,0)</f>
        <v>0</v>
      </c>
      <c r="BG182" s="230">
        <f>IF(N182="zákl. přenesená",J182,0)</f>
        <v>0</v>
      </c>
      <c r="BH182" s="230">
        <f>IF(N182="sníž. přenesená",J182,0)</f>
        <v>0</v>
      </c>
      <c r="BI182" s="230">
        <f>IF(N182="nulová",J182,0)</f>
        <v>0</v>
      </c>
      <c r="BJ182" s="17" t="s">
        <v>84</v>
      </c>
      <c r="BK182" s="230">
        <f>ROUND(I182*H182,2)</f>
        <v>0</v>
      </c>
      <c r="BL182" s="17" t="s">
        <v>136</v>
      </c>
      <c r="BM182" s="229" t="s">
        <v>512</v>
      </c>
    </row>
    <row r="183" s="2" customFormat="1">
      <c r="A183" s="38"/>
      <c r="B183" s="39"/>
      <c r="C183" s="40"/>
      <c r="D183" s="231" t="s">
        <v>138</v>
      </c>
      <c r="E183" s="40"/>
      <c r="F183" s="232" t="s">
        <v>513</v>
      </c>
      <c r="G183" s="40"/>
      <c r="H183" s="40"/>
      <c r="I183" s="233"/>
      <c r="J183" s="40"/>
      <c r="K183" s="40"/>
      <c r="L183" s="44"/>
      <c r="M183" s="234"/>
      <c r="N183" s="235"/>
      <c r="O183" s="91"/>
      <c r="P183" s="91"/>
      <c r="Q183" s="91"/>
      <c r="R183" s="91"/>
      <c r="S183" s="91"/>
      <c r="T183" s="92"/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T183" s="17" t="s">
        <v>138</v>
      </c>
      <c r="AU183" s="17" t="s">
        <v>86</v>
      </c>
    </row>
    <row r="184" s="14" customFormat="1">
      <c r="A184" s="14"/>
      <c r="B184" s="246"/>
      <c r="C184" s="247"/>
      <c r="D184" s="231" t="s">
        <v>140</v>
      </c>
      <c r="E184" s="248" t="s">
        <v>1</v>
      </c>
      <c r="F184" s="249" t="s">
        <v>514</v>
      </c>
      <c r="G184" s="247"/>
      <c r="H184" s="250">
        <v>2.5</v>
      </c>
      <c r="I184" s="251"/>
      <c r="J184" s="247"/>
      <c r="K184" s="247"/>
      <c r="L184" s="252"/>
      <c r="M184" s="253"/>
      <c r="N184" s="254"/>
      <c r="O184" s="254"/>
      <c r="P184" s="254"/>
      <c r="Q184" s="254"/>
      <c r="R184" s="254"/>
      <c r="S184" s="254"/>
      <c r="T184" s="255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56" t="s">
        <v>140</v>
      </c>
      <c r="AU184" s="256" t="s">
        <v>86</v>
      </c>
      <c r="AV184" s="14" t="s">
        <v>86</v>
      </c>
      <c r="AW184" s="14" t="s">
        <v>32</v>
      </c>
      <c r="AX184" s="14" t="s">
        <v>84</v>
      </c>
      <c r="AY184" s="256" t="s">
        <v>129</v>
      </c>
    </row>
    <row r="185" s="2" customFormat="1" ht="14.4" customHeight="1">
      <c r="A185" s="38"/>
      <c r="B185" s="39"/>
      <c r="C185" s="268" t="s">
        <v>225</v>
      </c>
      <c r="D185" s="268" t="s">
        <v>226</v>
      </c>
      <c r="E185" s="269" t="s">
        <v>515</v>
      </c>
      <c r="F185" s="270" t="s">
        <v>516</v>
      </c>
      <c r="G185" s="271" t="s">
        <v>208</v>
      </c>
      <c r="H185" s="272">
        <v>5</v>
      </c>
      <c r="I185" s="273"/>
      <c r="J185" s="274">
        <f>ROUND(I185*H185,2)</f>
        <v>0</v>
      </c>
      <c r="K185" s="270" t="s">
        <v>135</v>
      </c>
      <c r="L185" s="275"/>
      <c r="M185" s="276" t="s">
        <v>1</v>
      </c>
      <c r="N185" s="277" t="s">
        <v>41</v>
      </c>
      <c r="O185" s="91"/>
      <c r="P185" s="227">
        <f>O185*H185</f>
        <v>0</v>
      </c>
      <c r="Q185" s="227">
        <v>1</v>
      </c>
      <c r="R185" s="227">
        <f>Q185*H185</f>
        <v>5</v>
      </c>
      <c r="S185" s="227">
        <v>0</v>
      </c>
      <c r="T185" s="228">
        <f>S185*H185</f>
        <v>0</v>
      </c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R185" s="229" t="s">
        <v>181</v>
      </c>
      <c r="AT185" s="229" t="s">
        <v>226</v>
      </c>
      <c r="AU185" s="229" t="s">
        <v>86</v>
      </c>
      <c r="AY185" s="17" t="s">
        <v>129</v>
      </c>
      <c r="BE185" s="230">
        <f>IF(N185="základní",J185,0)</f>
        <v>0</v>
      </c>
      <c r="BF185" s="230">
        <f>IF(N185="snížená",J185,0)</f>
        <v>0</v>
      </c>
      <c r="BG185" s="230">
        <f>IF(N185="zákl. přenesená",J185,0)</f>
        <v>0</v>
      </c>
      <c r="BH185" s="230">
        <f>IF(N185="sníž. přenesená",J185,0)</f>
        <v>0</v>
      </c>
      <c r="BI185" s="230">
        <f>IF(N185="nulová",J185,0)</f>
        <v>0</v>
      </c>
      <c r="BJ185" s="17" t="s">
        <v>84</v>
      </c>
      <c r="BK185" s="230">
        <f>ROUND(I185*H185,2)</f>
        <v>0</v>
      </c>
      <c r="BL185" s="17" t="s">
        <v>136</v>
      </c>
      <c r="BM185" s="229" t="s">
        <v>517</v>
      </c>
    </row>
    <row r="186" s="2" customFormat="1">
      <c r="A186" s="38"/>
      <c r="B186" s="39"/>
      <c r="C186" s="40"/>
      <c r="D186" s="231" t="s">
        <v>138</v>
      </c>
      <c r="E186" s="40"/>
      <c r="F186" s="232" t="s">
        <v>516</v>
      </c>
      <c r="G186" s="40"/>
      <c r="H186" s="40"/>
      <c r="I186" s="233"/>
      <c r="J186" s="40"/>
      <c r="K186" s="40"/>
      <c r="L186" s="44"/>
      <c r="M186" s="234"/>
      <c r="N186" s="235"/>
      <c r="O186" s="91"/>
      <c r="P186" s="91"/>
      <c r="Q186" s="91"/>
      <c r="R186" s="91"/>
      <c r="S186" s="91"/>
      <c r="T186" s="92"/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T186" s="17" t="s">
        <v>138</v>
      </c>
      <c r="AU186" s="17" t="s">
        <v>86</v>
      </c>
    </row>
    <row r="187" s="14" customFormat="1">
      <c r="A187" s="14"/>
      <c r="B187" s="246"/>
      <c r="C187" s="247"/>
      <c r="D187" s="231" t="s">
        <v>140</v>
      </c>
      <c r="E187" s="247"/>
      <c r="F187" s="249" t="s">
        <v>518</v>
      </c>
      <c r="G187" s="247"/>
      <c r="H187" s="250">
        <v>5</v>
      </c>
      <c r="I187" s="251"/>
      <c r="J187" s="247"/>
      <c r="K187" s="247"/>
      <c r="L187" s="252"/>
      <c r="M187" s="253"/>
      <c r="N187" s="254"/>
      <c r="O187" s="254"/>
      <c r="P187" s="254"/>
      <c r="Q187" s="254"/>
      <c r="R187" s="254"/>
      <c r="S187" s="254"/>
      <c r="T187" s="255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56" t="s">
        <v>140</v>
      </c>
      <c r="AU187" s="256" t="s">
        <v>86</v>
      </c>
      <c r="AV187" s="14" t="s">
        <v>86</v>
      </c>
      <c r="AW187" s="14" t="s">
        <v>4</v>
      </c>
      <c r="AX187" s="14" t="s">
        <v>84</v>
      </c>
      <c r="AY187" s="256" t="s">
        <v>129</v>
      </c>
    </row>
    <row r="188" s="2" customFormat="1" ht="24.15" customHeight="1">
      <c r="A188" s="38"/>
      <c r="B188" s="39"/>
      <c r="C188" s="218" t="s">
        <v>8</v>
      </c>
      <c r="D188" s="218" t="s">
        <v>131</v>
      </c>
      <c r="E188" s="219" t="s">
        <v>259</v>
      </c>
      <c r="F188" s="220" t="s">
        <v>260</v>
      </c>
      <c r="G188" s="221" t="s">
        <v>134</v>
      </c>
      <c r="H188" s="222">
        <v>114.5</v>
      </c>
      <c r="I188" s="223"/>
      <c r="J188" s="224">
        <f>ROUND(I188*H188,2)</f>
        <v>0</v>
      </c>
      <c r="K188" s="220" t="s">
        <v>135</v>
      </c>
      <c r="L188" s="44"/>
      <c r="M188" s="225" t="s">
        <v>1</v>
      </c>
      <c r="N188" s="226" t="s">
        <v>41</v>
      </c>
      <c r="O188" s="91"/>
      <c r="P188" s="227">
        <f>O188*H188</f>
        <v>0</v>
      </c>
      <c r="Q188" s="227">
        <v>0</v>
      </c>
      <c r="R188" s="227">
        <f>Q188*H188</f>
        <v>0</v>
      </c>
      <c r="S188" s="227">
        <v>0</v>
      </c>
      <c r="T188" s="228">
        <f>S188*H188</f>
        <v>0</v>
      </c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229" t="s">
        <v>136</v>
      </c>
      <c r="AT188" s="229" t="s">
        <v>131</v>
      </c>
      <c r="AU188" s="229" t="s">
        <v>86</v>
      </c>
      <c r="AY188" s="17" t="s">
        <v>129</v>
      </c>
      <c r="BE188" s="230">
        <f>IF(N188="základní",J188,0)</f>
        <v>0</v>
      </c>
      <c r="BF188" s="230">
        <f>IF(N188="snížená",J188,0)</f>
        <v>0</v>
      </c>
      <c r="BG188" s="230">
        <f>IF(N188="zákl. přenesená",J188,0)</f>
        <v>0</v>
      </c>
      <c r="BH188" s="230">
        <f>IF(N188="sníž. přenesená",J188,0)</f>
        <v>0</v>
      </c>
      <c r="BI188" s="230">
        <f>IF(N188="nulová",J188,0)</f>
        <v>0</v>
      </c>
      <c r="BJ188" s="17" t="s">
        <v>84</v>
      </c>
      <c r="BK188" s="230">
        <f>ROUND(I188*H188,2)</f>
        <v>0</v>
      </c>
      <c r="BL188" s="17" t="s">
        <v>136</v>
      </c>
      <c r="BM188" s="229" t="s">
        <v>519</v>
      </c>
    </row>
    <row r="189" s="2" customFormat="1">
      <c r="A189" s="38"/>
      <c r="B189" s="39"/>
      <c r="C189" s="40"/>
      <c r="D189" s="231" t="s">
        <v>138</v>
      </c>
      <c r="E189" s="40"/>
      <c r="F189" s="232" t="s">
        <v>262</v>
      </c>
      <c r="G189" s="40"/>
      <c r="H189" s="40"/>
      <c r="I189" s="233"/>
      <c r="J189" s="40"/>
      <c r="K189" s="40"/>
      <c r="L189" s="44"/>
      <c r="M189" s="234"/>
      <c r="N189" s="235"/>
      <c r="O189" s="91"/>
      <c r="P189" s="91"/>
      <c r="Q189" s="91"/>
      <c r="R189" s="91"/>
      <c r="S189" s="91"/>
      <c r="T189" s="92"/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T189" s="17" t="s">
        <v>138</v>
      </c>
      <c r="AU189" s="17" t="s">
        <v>86</v>
      </c>
    </row>
    <row r="190" s="13" customFormat="1">
      <c r="A190" s="13"/>
      <c r="B190" s="236"/>
      <c r="C190" s="237"/>
      <c r="D190" s="231" t="s">
        <v>140</v>
      </c>
      <c r="E190" s="238" t="s">
        <v>1</v>
      </c>
      <c r="F190" s="239" t="s">
        <v>520</v>
      </c>
      <c r="G190" s="237"/>
      <c r="H190" s="238" t="s">
        <v>1</v>
      </c>
      <c r="I190" s="240"/>
      <c r="J190" s="237"/>
      <c r="K190" s="237"/>
      <c r="L190" s="241"/>
      <c r="M190" s="242"/>
      <c r="N190" s="243"/>
      <c r="O190" s="243"/>
      <c r="P190" s="243"/>
      <c r="Q190" s="243"/>
      <c r="R190" s="243"/>
      <c r="S190" s="243"/>
      <c r="T190" s="244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45" t="s">
        <v>140</v>
      </c>
      <c r="AU190" s="245" t="s">
        <v>86</v>
      </c>
      <c r="AV190" s="13" t="s">
        <v>84</v>
      </c>
      <c r="AW190" s="13" t="s">
        <v>32</v>
      </c>
      <c r="AX190" s="13" t="s">
        <v>76</v>
      </c>
      <c r="AY190" s="245" t="s">
        <v>129</v>
      </c>
    </row>
    <row r="191" s="14" customFormat="1">
      <c r="A191" s="14"/>
      <c r="B191" s="246"/>
      <c r="C191" s="247"/>
      <c r="D191" s="231" t="s">
        <v>140</v>
      </c>
      <c r="E191" s="248" t="s">
        <v>1</v>
      </c>
      <c r="F191" s="249" t="s">
        <v>521</v>
      </c>
      <c r="G191" s="247"/>
      <c r="H191" s="250">
        <v>114.5</v>
      </c>
      <c r="I191" s="251"/>
      <c r="J191" s="247"/>
      <c r="K191" s="247"/>
      <c r="L191" s="252"/>
      <c r="M191" s="253"/>
      <c r="N191" s="254"/>
      <c r="O191" s="254"/>
      <c r="P191" s="254"/>
      <c r="Q191" s="254"/>
      <c r="R191" s="254"/>
      <c r="S191" s="254"/>
      <c r="T191" s="255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56" t="s">
        <v>140</v>
      </c>
      <c r="AU191" s="256" t="s">
        <v>86</v>
      </c>
      <c r="AV191" s="14" t="s">
        <v>86</v>
      </c>
      <c r="AW191" s="14" t="s">
        <v>32</v>
      </c>
      <c r="AX191" s="14" t="s">
        <v>84</v>
      </c>
      <c r="AY191" s="256" t="s">
        <v>129</v>
      </c>
    </row>
    <row r="192" s="12" customFormat="1" ht="22.8" customHeight="1">
      <c r="A192" s="12"/>
      <c r="B192" s="202"/>
      <c r="C192" s="203"/>
      <c r="D192" s="204" t="s">
        <v>75</v>
      </c>
      <c r="E192" s="216" t="s">
        <v>150</v>
      </c>
      <c r="F192" s="216" t="s">
        <v>522</v>
      </c>
      <c r="G192" s="203"/>
      <c r="H192" s="203"/>
      <c r="I192" s="206"/>
      <c r="J192" s="217">
        <f>BK192</f>
        <v>0</v>
      </c>
      <c r="K192" s="203"/>
      <c r="L192" s="208"/>
      <c r="M192" s="209"/>
      <c r="N192" s="210"/>
      <c r="O192" s="210"/>
      <c r="P192" s="211">
        <f>SUM(P193:P212)</f>
        <v>0</v>
      </c>
      <c r="Q192" s="210"/>
      <c r="R192" s="211">
        <f>SUM(R193:R212)</f>
        <v>3.800335</v>
      </c>
      <c r="S192" s="210"/>
      <c r="T192" s="212">
        <f>SUM(T193:T212)</f>
        <v>0</v>
      </c>
      <c r="U192" s="12"/>
      <c r="V192" s="12"/>
      <c r="W192" s="12"/>
      <c r="X192" s="12"/>
      <c r="Y192" s="12"/>
      <c r="Z192" s="12"/>
      <c r="AA192" s="12"/>
      <c r="AB192" s="12"/>
      <c r="AC192" s="12"/>
      <c r="AD192" s="12"/>
      <c r="AE192" s="12"/>
      <c r="AR192" s="213" t="s">
        <v>84</v>
      </c>
      <c r="AT192" s="214" t="s">
        <v>75</v>
      </c>
      <c r="AU192" s="214" t="s">
        <v>84</v>
      </c>
      <c r="AY192" s="213" t="s">
        <v>129</v>
      </c>
      <c r="BK192" s="215">
        <f>SUM(BK193:BK212)</f>
        <v>0</v>
      </c>
    </row>
    <row r="193" s="2" customFormat="1" ht="24.15" customHeight="1">
      <c r="A193" s="38"/>
      <c r="B193" s="39"/>
      <c r="C193" s="218" t="s">
        <v>236</v>
      </c>
      <c r="D193" s="218" t="s">
        <v>131</v>
      </c>
      <c r="E193" s="219" t="s">
        <v>523</v>
      </c>
      <c r="F193" s="220" t="s">
        <v>524</v>
      </c>
      <c r="G193" s="221" t="s">
        <v>134</v>
      </c>
      <c r="H193" s="222">
        <v>8.5</v>
      </c>
      <c r="I193" s="223"/>
      <c r="J193" s="224">
        <f>ROUND(I193*H193,2)</f>
        <v>0</v>
      </c>
      <c r="K193" s="220" t="s">
        <v>135</v>
      </c>
      <c r="L193" s="44"/>
      <c r="M193" s="225" t="s">
        <v>1</v>
      </c>
      <c r="N193" s="226" t="s">
        <v>41</v>
      </c>
      <c r="O193" s="91"/>
      <c r="P193" s="227">
        <f>O193*H193</f>
        <v>0</v>
      </c>
      <c r="Q193" s="227">
        <v>0.43939</v>
      </c>
      <c r="R193" s="227">
        <f>Q193*H193</f>
        <v>3.7348150000000002</v>
      </c>
      <c r="S193" s="227">
        <v>0</v>
      </c>
      <c r="T193" s="228">
        <f>S193*H193</f>
        <v>0</v>
      </c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R193" s="229" t="s">
        <v>136</v>
      </c>
      <c r="AT193" s="229" t="s">
        <v>131</v>
      </c>
      <c r="AU193" s="229" t="s">
        <v>86</v>
      </c>
      <c r="AY193" s="17" t="s">
        <v>129</v>
      </c>
      <c r="BE193" s="230">
        <f>IF(N193="základní",J193,0)</f>
        <v>0</v>
      </c>
      <c r="BF193" s="230">
        <f>IF(N193="snížená",J193,0)</f>
        <v>0</v>
      </c>
      <c r="BG193" s="230">
        <f>IF(N193="zákl. přenesená",J193,0)</f>
        <v>0</v>
      </c>
      <c r="BH193" s="230">
        <f>IF(N193="sníž. přenesená",J193,0)</f>
        <v>0</v>
      </c>
      <c r="BI193" s="230">
        <f>IF(N193="nulová",J193,0)</f>
        <v>0</v>
      </c>
      <c r="BJ193" s="17" t="s">
        <v>84</v>
      </c>
      <c r="BK193" s="230">
        <f>ROUND(I193*H193,2)</f>
        <v>0</v>
      </c>
      <c r="BL193" s="17" t="s">
        <v>136</v>
      </c>
      <c r="BM193" s="229" t="s">
        <v>525</v>
      </c>
    </row>
    <row r="194" s="2" customFormat="1">
      <c r="A194" s="38"/>
      <c r="B194" s="39"/>
      <c r="C194" s="40"/>
      <c r="D194" s="231" t="s">
        <v>138</v>
      </c>
      <c r="E194" s="40"/>
      <c r="F194" s="232" t="s">
        <v>526</v>
      </c>
      <c r="G194" s="40"/>
      <c r="H194" s="40"/>
      <c r="I194" s="233"/>
      <c r="J194" s="40"/>
      <c r="K194" s="40"/>
      <c r="L194" s="44"/>
      <c r="M194" s="234"/>
      <c r="N194" s="235"/>
      <c r="O194" s="91"/>
      <c r="P194" s="91"/>
      <c r="Q194" s="91"/>
      <c r="R194" s="91"/>
      <c r="S194" s="91"/>
      <c r="T194" s="92"/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T194" s="17" t="s">
        <v>138</v>
      </c>
      <c r="AU194" s="17" t="s">
        <v>86</v>
      </c>
    </row>
    <row r="195" s="13" customFormat="1">
      <c r="A195" s="13"/>
      <c r="B195" s="236"/>
      <c r="C195" s="237"/>
      <c r="D195" s="231" t="s">
        <v>140</v>
      </c>
      <c r="E195" s="238" t="s">
        <v>1</v>
      </c>
      <c r="F195" s="239" t="s">
        <v>527</v>
      </c>
      <c r="G195" s="237"/>
      <c r="H195" s="238" t="s">
        <v>1</v>
      </c>
      <c r="I195" s="240"/>
      <c r="J195" s="237"/>
      <c r="K195" s="237"/>
      <c r="L195" s="241"/>
      <c r="M195" s="242"/>
      <c r="N195" s="243"/>
      <c r="O195" s="243"/>
      <c r="P195" s="243"/>
      <c r="Q195" s="243"/>
      <c r="R195" s="243"/>
      <c r="S195" s="243"/>
      <c r="T195" s="244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45" t="s">
        <v>140</v>
      </c>
      <c r="AU195" s="245" t="s">
        <v>86</v>
      </c>
      <c r="AV195" s="13" t="s">
        <v>84</v>
      </c>
      <c r="AW195" s="13" t="s">
        <v>32</v>
      </c>
      <c r="AX195" s="13" t="s">
        <v>76</v>
      </c>
      <c r="AY195" s="245" t="s">
        <v>129</v>
      </c>
    </row>
    <row r="196" s="14" customFormat="1">
      <c r="A196" s="14"/>
      <c r="B196" s="246"/>
      <c r="C196" s="247"/>
      <c r="D196" s="231" t="s">
        <v>140</v>
      </c>
      <c r="E196" s="248" t="s">
        <v>1</v>
      </c>
      <c r="F196" s="249" t="s">
        <v>528</v>
      </c>
      <c r="G196" s="247"/>
      <c r="H196" s="250">
        <v>8.5</v>
      </c>
      <c r="I196" s="251"/>
      <c r="J196" s="247"/>
      <c r="K196" s="247"/>
      <c r="L196" s="252"/>
      <c r="M196" s="253"/>
      <c r="N196" s="254"/>
      <c r="O196" s="254"/>
      <c r="P196" s="254"/>
      <c r="Q196" s="254"/>
      <c r="R196" s="254"/>
      <c r="S196" s="254"/>
      <c r="T196" s="255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56" t="s">
        <v>140</v>
      </c>
      <c r="AU196" s="256" t="s">
        <v>86</v>
      </c>
      <c r="AV196" s="14" t="s">
        <v>86</v>
      </c>
      <c r="AW196" s="14" t="s">
        <v>32</v>
      </c>
      <c r="AX196" s="14" t="s">
        <v>84</v>
      </c>
      <c r="AY196" s="256" t="s">
        <v>129</v>
      </c>
    </row>
    <row r="197" s="2" customFormat="1" ht="24.15" customHeight="1">
      <c r="A197" s="38"/>
      <c r="B197" s="39"/>
      <c r="C197" s="218" t="s">
        <v>241</v>
      </c>
      <c r="D197" s="218" t="s">
        <v>131</v>
      </c>
      <c r="E197" s="219" t="s">
        <v>529</v>
      </c>
      <c r="F197" s="220" t="s">
        <v>530</v>
      </c>
      <c r="G197" s="221" t="s">
        <v>146</v>
      </c>
      <c r="H197" s="222">
        <v>14</v>
      </c>
      <c r="I197" s="223"/>
      <c r="J197" s="224">
        <f>ROUND(I197*H197,2)</f>
        <v>0</v>
      </c>
      <c r="K197" s="220" t="s">
        <v>135</v>
      </c>
      <c r="L197" s="44"/>
      <c r="M197" s="225" t="s">
        <v>1</v>
      </c>
      <c r="N197" s="226" t="s">
        <v>41</v>
      </c>
      <c r="O197" s="91"/>
      <c r="P197" s="227">
        <f>O197*H197</f>
        <v>0</v>
      </c>
      <c r="Q197" s="227">
        <v>0.0046800000000000001</v>
      </c>
      <c r="R197" s="227">
        <f>Q197*H197</f>
        <v>0.065519999999999995</v>
      </c>
      <c r="S197" s="227">
        <v>0</v>
      </c>
      <c r="T197" s="228">
        <f>S197*H197</f>
        <v>0</v>
      </c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R197" s="229" t="s">
        <v>136</v>
      </c>
      <c r="AT197" s="229" t="s">
        <v>131</v>
      </c>
      <c r="AU197" s="229" t="s">
        <v>86</v>
      </c>
      <c r="AY197" s="17" t="s">
        <v>129</v>
      </c>
      <c r="BE197" s="230">
        <f>IF(N197="základní",J197,0)</f>
        <v>0</v>
      </c>
      <c r="BF197" s="230">
        <f>IF(N197="snížená",J197,0)</f>
        <v>0</v>
      </c>
      <c r="BG197" s="230">
        <f>IF(N197="zákl. přenesená",J197,0)</f>
        <v>0</v>
      </c>
      <c r="BH197" s="230">
        <f>IF(N197="sníž. přenesená",J197,0)</f>
        <v>0</v>
      </c>
      <c r="BI197" s="230">
        <f>IF(N197="nulová",J197,0)</f>
        <v>0</v>
      </c>
      <c r="BJ197" s="17" t="s">
        <v>84</v>
      </c>
      <c r="BK197" s="230">
        <f>ROUND(I197*H197,2)</f>
        <v>0</v>
      </c>
      <c r="BL197" s="17" t="s">
        <v>136</v>
      </c>
      <c r="BM197" s="229" t="s">
        <v>531</v>
      </c>
    </row>
    <row r="198" s="2" customFormat="1">
      <c r="A198" s="38"/>
      <c r="B198" s="39"/>
      <c r="C198" s="40"/>
      <c r="D198" s="231" t="s">
        <v>138</v>
      </c>
      <c r="E198" s="40"/>
      <c r="F198" s="232" t="s">
        <v>532</v>
      </c>
      <c r="G198" s="40"/>
      <c r="H198" s="40"/>
      <c r="I198" s="233"/>
      <c r="J198" s="40"/>
      <c r="K198" s="40"/>
      <c r="L198" s="44"/>
      <c r="M198" s="234"/>
      <c r="N198" s="235"/>
      <c r="O198" s="91"/>
      <c r="P198" s="91"/>
      <c r="Q198" s="91"/>
      <c r="R198" s="91"/>
      <c r="S198" s="91"/>
      <c r="T198" s="92"/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T198" s="17" t="s">
        <v>138</v>
      </c>
      <c r="AU198" s="17" t="s">
        <v>86</v>
      </c>
    </row>
    <row r="199" s="13" customFormat="1">
      <c r="A199" s="13"/>
      <c r="B199" s="236"/>
      <c r="C199" s="237"/>
      <c r="D199" s="231" t="s">
        <v>140</v>
      </c>
      <c r="E199" s="238" t="s">
        <v>1</v>
      </c>
      <c r="F199" s="239" t="s">
        <v>533</v>
      </c>
      <c r="G199" s="237"/>
      <c r="H199" s="238" t="s">
        <v>1</v>
      </c>
      <c r="I199" s="240"/>
      <c r="J199" s="237"/>
      <c r="K199" s="237"/>
      <c r="L199" s="241"/>
      <c r="M199" s="242"/>
      <c r="N199" s="243"/>
      <c r="O199" s="243"/>
      <c r="P199" s="243"/>
      <c r="Q199" s="243"/>
      <c r="R199" s="243"/>
      <c r="S199" s="243"/>
      <c r="T199" s="244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45" t="s">
        <v>140</v>
      </c>
      <c r="AU199" s="245" t="s">
        <v>86</v>
      </c>
      <c r="AV199" s="13" t="s">
        <v>84</v>
      </c>
      <c r="AW199" s="13" t="s">
        <v>32</v>
      </c>
      <c r="AX199" s="13" t="s">
        <v>76</v>
      </c>
      <c r="AY199" s="245" t="s">
        <v>129</v>
      </c>
    </row>
    <row r="200" s="14" customFormat="1">
      <c r="A200" s="14"/>
      <c r="B200" s="246"/>
      <c r="C200" s="247"/>
      <c r="D200" s="231" t="s">
        <v>140</v>
      </c>
      <c r="E200" s="248" t="s">
        <v>1</v>
      </c>
      <c r="F200" s="249" t="s">
        <v>181</v>
      </c>
      <c r="G200" s="247"/>
      <c r="H200" s="250">
        <v>8</v>
      </c>
      <c r="I200" s="251"/>
      <c r="J200" s="247"/>
      <c r="K200" s="247"/>
      <c r="L200" s="252"/>
      <c r="M200" s="253"/>
      <c r="N200" s="254"/>
      <c r="O200" s="254"/>
      <c r="P200" s="254"/>
      <c r="Q200" s="254"/>
      <c r="R200" s="254"/>
      <c r="S200" s="254"/>
      <c r="T200" s="255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56" t="s">
        <v>140</v>
      </c>
      <c r="AU200" s="256" t="s">
        <v>86</v>
      </c>
      <c r="AV200" s="14" t="s">
        <v>86</v>
      </c>
      <c r="AW200" s="14" t="s">
        <v>32</v>
      </c>
      <c r="AX200" s="14" t="s">
        <v>76</v>
      </c>
      <c r="AY200" s="256" t="s">
        <v>129</v>
      </c>
    </row>
    <row r="201" s="13" customFormat="1">
      <c r="A201" s="13"/>
      <c r="B201" s="236"/>
      <c r="C201" s="237"/>
      <c r="D201" s="231" t="s">
        <v>140</v>
      </c>
      <c r="E201" s="238" t="s">
        <v>1</v>
      </c>
      <c r="F201" s="239" t="s">
        <v>534</v>
      </c>
      <c r="G201" s="237"/>
      <c r="H201" s="238" t="s">
        <v>1</v>
      </c>
      <c r="I201" s="240"/>
      <c r="J201" s="237"/>
      <c r="K201" s="237"/>
      <c r="L201" s="241"/>
      <c r="M201" s="242"/>
      <c r="N201" s="243"/>
      <c r="O201" s="243"/>
      <c r="P201" s="243"/>
      <c r="Q201" s="243"/>
      <c r="R201" s="243"/>
      <c r="S201" s="243"/>
      <c r="T201" s="244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45" t="s">
        <v>140</v>
      </c>
      <c r="AU201" s="245" t="s">
        <v>86</v>
      </c>
      <c r="AV201" s="13" t="s">
        <v>84</v>
      </c>
      <c r="AW201" s="13" t="s">
        <v>32</v>
      </c>
      <c r="AX201" s="13" t="s">
        <v>76</v>
      </c>
      <c r="AY201" s="245" t="s">
        <v>129</v>
      </c>
    </row>
    <row r="202" s="14" customFormat="1">
      <c r="A202" s="14"/>
      <c r="B202" s="246"/>
      <c r="C202" s="247"/>
      <c r="D202" s="231" t="s">
        <v>140</v>
      </c>
      <c r="E202" s="248" t="s">
        <v>1</v>
      </c>
      <c r="F202" s="249" t="s">
        <v>165</v>
      </c>
      <c r="G202" s="247"/>
      <c r="H202" s="250">
        <v>6</v>
      </c>
      <c r="I202" s="251"/>
      <c r="J202" s="247"/>
      <c r="K202" s="247"/>
      <c r="L202" s="252"/>
      <c r="M202" s="253"/>
      <c r="N202" s="254"/>
      <c r="O202" s="254"/>
      <c r="P202" s="254"/>
      <c r="Q202" s="254"/>
      <c r="R202" s="254"/>
      <c r="S202" s="254"/>
      <c r="T202" s="255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56" t="s">
        <v>140</v>
      </c>
      <c r="AU202" s="256" t="s">
        <v>86</v>
      </c>
      <c r="AV202" s="14" t="s">
        <v>86</v>
      </c>
      <c r="AW202" s="14" t="s">
        <v>32</v>
      </c>
      <c r="AX202" s="14" t="s">
        <v>76</v>
      </c>
      <c r="AY202" s="256" t="s">
        <v>129</v>
      </c>
    </row>
    <row r="203" s="15" customFormat="1">
      <c r="A203" s="15"/>
      <c r="B203" s="257"/>
      <c r="C203" s="258"/>
      <c r="D203" s="231" t="s">
        <v>140</v>
      </c>
      <c r="E203" s="259" t="s">
        <v>1</v>
      </c>
      <c r="F203" s="260" t="s">
        <v>180</v>
      </c>
      <c r="G203" s="258"/>
      <c r="H203" s="261">
        <v>14</v>
      </c>
      <c r="I203" s="262"/>
      <c r="J203" s="258"/>
      <c r="K203" s="258"/>
      <c r="L203" s="263"/>
      <c r="M203" s="264"/>
      <c r="N203" s="265"/>
      <c r="O203" s="265"/>
      <c r="P203" s="265"/>
      <c r="Q203" s="265"/>
      <c r="R203" s="265"/>
      <c r="S203" s="265"/>
      <c r="T203" s="266"/>
      <c r="U203" s="15"/>
      <c r="V203" s="15"/>
      <c r="W203" s="15"/>
      <c r="X203" s="15"/>
      <c r="Y203" s="15"/>
      <c r="Z203" s="15"/>
      <c r="AA203" s="15"/>
      <c r="AB203" s="15"/>
      <c r="AC203" s="15"/>
      <c r="AD203" s="15"/>
      <c r="AE203" s="15"/>
      <c r="AT203" s="267" t="s">
        <v>140</v>
      </c>
      <c r="AU203" s="267" t="s">
        <v>86</v>
      </c>
      <c r="AV203" s="15" t="s">
        <v>136</v>
      </c>
      <c r="AW203" s="15" t="s">
        <v>32</v>
      </c>
      <c r="AX203" s="15" t="s">
        <v>84</v>
      </c>
      <c r="AY203" s="267" t="s">
        <v>129</v>
      </c>
    </row>
    <row r="204" s="2" customFormat="1" ht="14.4" customHeight="1">
      <c r="A204" s="38"/>
      <c r="B204" s="39"/>
      <c r="C204" s="268" t="s">
        <v>247</v>
      </c>
      <c r="D204" s="268" t="s">
        <v>226</v>
      </c>
      <c r="E204" s="269" t="s">
        <v>535</v>
      </c>
      <c r="F204" s="270" t="s">
        <v>536</v>
      </c>
      <c r="G204" s="271" t="s">
        <v>146</v>
      </c>
      <c r="H204" s="272">
        <v>8</v>
      </c>
      <c r="I204" s="273"/>
      <c r="J204" s="274">
        <f>ROUND(I204*H204,2)</f>
        <v>0</v>
      </c>
      <c r="K204" s="270" t="s">
        <v>1</v>
      </c>
      <c r="L204" s="275"/>
      <c r="M204" s="276" t="s">
        <v>1</v>
      </c>
      <c r="N204" s="277" t="s">
        <v>41</v>
      </c>
      <c r="O204" s="91"/>
      <c r="P204" s="227">
        <f>O204*H204</f>
        <v>0</v>
      </c>
      <c r="Q204" s="227">
        <v>0</v>
      </c>
      <c r="R204" s="227">
        <f>Q204*H204</f>
        <v>0</v>
      </c>
      <c r="S204" s="227">
        <v>0</v>
      </c>
      <c r="T204" s="228">
        <f>S204*H204</f>
        <v>0</v>
      </c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R204" s="229" t="s">
        <v>181</v>
      </c>
      <c r="AT204" s="229" t="s">
        <v>226</v>
      </c>
      <c r="AU204" s="229" t="s">
        <v>86</v>
      </c>
      <c r="AY204" s="17" t="s">
        <v>129</v>
      </c>
      <c r="BE204" s="230">
        <f>IF(N204="základní",J204,0)</f>
        <v>0</v>
      </c>
      <c r="BF204" s="230">
        <f>IF(N204="snížená",J204,0)</f>
        <v>0</v>
      </c>
      <c r="BG204" s="230">
        <f>IF(N204="zákl. přenesená",J204,0)</f>
        <v>0</v>
      </c>
      <c r="BH204" s="230">
        <f>IF(N204="sníž. přenesená",J204,0)</f>
        <v>0</v>
      </c>
      <c r="BI204" s="230">
        <f>IF(N204="nulová",J204,0)</f>
        <v>0</v>
      </c>
      <c r="BJ204" s="17" t="s">
        <v>84</v>
      </c>
      <c r="BK204" s="230">
        <f>ROUND(I204*H204,2)</f>
        <v>0</v>
      </c>
      <c r="BL204" s="17" t="s">
        <v>136</v>
      </c>
      <c r="BM204" s="229" t="s">
        <v>537</v>
      </c>
    </row>
    <row r="205" s="2" customFormat="1">
      <c r="A205" s="38"/>
      <c r="B205" s="39"/>
      <c r="C205" s="40"/>
      <c r="D205" s="231" t="s">
        <v>138</v>
      </c>
      <c r="E205" s="40"/>
      <c r="F205" s="232" t="s">
        <v>538</v>
      </c>
      <c r="G205" s="40"/>
      <c r="H205" s="40"/>
      <c r="I205" s="233"/>
      <c r="J205" s="40"/>
      <c r="K205" s="40"/>
      <c r="L205" s="44"/>
      <c r="M205" s="234"/>
      <c r="N205" s="235"/>
      <c r="O205" s="91"/>
      <c r="P205" s="91"/>
      <c r="Q205" s="91"/>
      <c r="R205" s="91"/>
      <c r="S205" s="91"/>
      <c r="T205" s="92"/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T205" s="17" t="s">
        <v>138</v>
      </c>
      <c r="AU205" s="17" t="s">
        <v>86</v>
      </c>
    </row>
    <row r="206" s="13" customFormat="1">
      <c r="A206" s="13"/>
      <c r="B206" s="236"/>
      <c r="C206" s="237"/>
      <c r="D206" s="231" t="s">
        <v>140</v>
      </c>
      <c r="E206" s="238" t="s">
        <v>1</v>
      </c>
      <c r="F206" s="239" t="s">
        <v>539</v>
      </c>
      <c r="G206" s="237"/>
      <c r="H206" s="238" t="s">
        <v>1</v>
      </c>
      <c r="I206" s="240"/>
      <c r="J206" s="237"/>
      <c r="K206" s="237"/>
      <c r="L206" s="241"/>
      <c r="M206" s="242"/>
      <c r="N206" s="243"/>
      <c r="O206" s="243"/>
      <c r="P206" s="243"/>
      <c r="Q206" s="243"/>
      <c r="R206" s="243"/>
      <c r="S206" s="243"/>
      <c r="T206" s="244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45" t="s">
        <v>140</v>
      </c>
      <c r="AU206" s="245" t="s">
        <v>86</v>
      </c>
      <c r="AV206" s="13" t="s">
        <v>84</v>
      </c>
      <c r="AW206" s="13" t="s">
        <v>32</v>
      </c>
      <c r="AX206" s="13" t="s">
        <v>76</v>
      </c>
      <c r="AY206" s="245" t="s">
        <v>129</v>
      </c>
    </row>
    <row r="207" s="13" customFormat="1">
      <c r="A207" s="13"/>
      <c r="B207" s="236"/>
      <c r="C207" s="237"/>
      <c r="D207" s="231" t="s">
        <v>140</v>
      </c>
      <c r="E207" s="238" t="s">
        <v>1</v>
      </c>
      <c r="F207" s="239" t="s">
        <v>540</v>
      </c>
      <c r="G207" s="237"/>
      <c r="H207" s="238" t="s">
        <v>1</v>
      </c>
      <c r="I207" s="240"/>
      <c r="J207" s="237"/>
      <c r="K207" s="237"/>
      <c r="L207" s="241"/>
      <c r="M207" s="242"/>
      <c r="N207" s="243"/>
      <c r="O207" s="243"/>
      <c r="P207" s="243"/>
      <c r="Q207" s="243"/>
      <c r="R207" s="243"/>
      <c r="S207" s="243"/>
      <c r="T207" s="244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45" t="s">
        <v>140</v>
      </c>
      <c r="AU207" s="245" t="s">
        <v>86</v>
      </c>
      <c r="AV207" s="13" t="s">
        <v>84</v>
      </c>
      <c r="AW207" s="13" t="s">
        <v>32</v>
      </c>
      <c r="AX207" s="13" t="s">
        <v>76</v>
      </c>
      <c r="AY207" s="245" t="s">
        <v>129</v>
      </c>
    </row>
    <row r="208" s="14" customFormat="1">
      <c r="A208" s="14"/>
      <c r="B208" s="246"/>
      <c r="C208" s="247"/>
      <c r="D208" s="231" t="s">
        <v>140</v>
      </c>
      <c r="E208" s="248" t="s">
        <v>1</v>
      </c>
      <c r="F208" s="249" t="s">
        <v>181</v>
      </c>
      <c r="G208" s="247"/>
      <c r="H208" s="250">
        <v>8</v>
      </c>
      <c r="I208" s="251"/>
      <c r="J208" s="247"/>
      <c r="K208" s="247"/>
      <c r="L208" s="252"/>
      <c r="M208" s="253"/>
      <c r="N208" s="254"/>
      <c r="O208" s="254"/>
      <c r="P208" s="254"/>
      <c r="Q208" s="254"/>
      <c r="R208" s="254"/>
      <c r="S208" s="254"/>
      <c r="T208" s="255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56" t="s">
        <v>140</v>
      </c>
      <c r="AU208" s="256" t="s">
        <v>86</v>
      </c>
      <c r="AV208" s="14" t="s">
        <v>86</v>
      </c>
      <c r="AW208" s="14" t="s">
        <v>32</v>
      </c>
      <c r="AX208" s="14" t="s">
        <v>84</v>
      </c>
      <c r="AY208" s="256" t="s">
        <v>129</v>
      </c>
    </row>
    <row r="209" s="2" customFormat="1" ht="14.4" customHeight="1">
      <c r="A209" s="38"/>
      <c r="B209" s="39"/>
      <c r="C209" s="268" t="s">
        <v>252</v>
      </c>
      <c r="D209" s="268" t="s">
        <v>226</v>
      </c>
      <c r="E209" s="269" t="s">
        <v>541</v>
      </c>
      <c r="F209" s="270" t="s">
        <v>542</v>
      </c>
      <c r="G209" s="271" t="s">
        <v>146</v>
      </c>
      <c r="H209" s="272">
        <v>6</v>
      </c>
      <c r="I209" s="273"/>
      <c r="J209" s="274">
        <f>ROUND(I209*H209,2)</f>
        <v>0</v>
      </c>
      <c r="K209" s="270" t="s">
        <v>1</v>
      </c>
      <c r="L209" s="275"/>
      <c r="M209" s="276" t="s">
        <v>1</v>
      </c>
      <c r="N209" s="277" t="s">
        <v>41</v>
      </c>
      <c r="O209" s="91"/>
      <c r="P209" s="227">
        <f>O209*H209</f>
        <v>0</v>
      </c>
      <c r="Q209" s="227">
        <v>0</v>
      </c>
      <c r="R209" s="227">
        <f>Q209*H209</f>
        <v>0</v>
      </c>
      <c r="S209" s="227">
        <v>0</v>
      </c>
      <c r="T209" s="228">
        <f>S209*H209</f>
        <v>0</v>
      </c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R209" s="229" t="s">
        <v>181</v>
      </c>
      <c r="AT209" s="229" t="s">
        <v>226</v>
      </c>
      <c r="AU209" s="229" t="s">
        <v>86</v>
      </c>
      <c r="AY209" s="17" t="s">
        <v>129</v>
      </c>
      <c r="BE209" s="230">
        <f>IF(N209="základní",J209,0)</f>
        <v>0</v>
      </c>
      <c r="BF209" s="230">
        <f>IF(N209="snížená",J209,0)</f>
        <v>0</v>
      </c>
      <c r="BG209" s="230">
        <f>IF(N209="zákl. přenesená",J209,0)</f>
        <v>0</v>
      </c>
      <c r="BH209" s="230">
        <f>IF(N209="sníž. přenesená",J209,0)</f>
        <v>0</v>
      </c>
      <c r="BI209" s="230">
        <f>IF(N209="nulová",J209,0)</f>
        <v>0</v>
      </c>
      <c r="BJ209" s="17" t="s">
        <v>84</v>
      </c>
      <c r="BK209" s="230">
        <f>ROUND(I209*H209,2)</f>
        <v>0</v>
      </c>
      <c r="BL209" s="17" t="s">
        <v>136</v>
      </c>
      <c r="BM209" s="229" t="s">
        <v>543</v>
      </c>
    </row>
    <row r="210" s="2" customFormat="1">
      <c r="A210" s="38"/>
      <c r="B210" s="39"/>
      <c r="C210" s="40"/>
      <c r="D210" s="231" t="s">
        <v>138</v>
      </c>
      <c r="E210" s="40"/>
      <c r="F210" s="232" t="s">
        <v>542</v>
      </c>
      <c r="G210" s="40"/>
      <c r="H210" s="40"/>
      <c r="I210" s="233"/>
      <c r="J210" s="40"/>
      <c r="K210" s="40"/>
      <c r="L210" s="44"/>
      <c r="M210" s="234"/>
      <c r="N210" s="235"/>
      <c r="O210" s="91"/>
      <c r="P210" s="91"/>
      <c r="Q210" s="91"/>
      <c r="R210" s="91"/>
      <c r="S210" s="91"/>
      <c r="T210" s="92"/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T210" s="17" t="s">
        <v>138</v>
      </c>
      <c r="AU210" s="17" t="s">
        <v>86</v>
      </c>
    </row>
    <row r="211" s="13" customFormat="1">
      <c r="A211" s="13"/>
      <c r="B211" s="236"/>
      <c r="C211" s="237"/>
      <c r="D211" s="231" t="s">
        <v>140</v>
      </c>
      <c r="E211" s="238" t="s">
        <v>1</v>
      </c>
      <c r="F211" s="239" t="s">
        <v>544</v>
      </c>
      <c r="G211" s="237"/>
      <c r="H211" s="238" t="s">
        <v>1</v>
      </c>
      <c r="I211" s="240"/>
      <c r="J211" s="237"/>
      <c r="K211" s="237"/>
      <c r="L211" s="241"/>
      <c r="M211" s="242"/>
      <c r="N211" s="243"/>
      <c r="O211" s="243"/>
      <c r="P211" s="243"/>
      <c r="Q211" s="243"/>
      <c r="R211" s="243"/>
      <c r="S211" s="243"/>
      <c r="T211" s="244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45" t="s">
        <v>140</v>
      </c>
      <c r="AU211" s="245" t="s">
        <v>86</v>
      </c>
      <c r="AV211" s="13" t="s">
        <v>84</v>
      </c>
      <c r="AW211" s="13" t="s">
        <v>32</v>
      </c>
      <c r="AX211" s="13" t="s">
        <v>76</v>
      </c>
      <c r="AY211" s="245" t="s">
        <v>129</v>
      </c>
    </row>
    <row r="212" s="14" customFormat="1">
      <c r="A212" s="14"/>
      <c r="B212" s="246"/>
      <c r="C212" s="247"/>
      <c r="D212" s="231" t="s">
        <v>140</v>
      </c>
      <c r="E212" s="248" t="s">
        <v>1</v>
      </c>
      <c r="F212" s="249" t="s">
        <v>165</v>
      </c>
      <c r="G212" s="247"/>
      <c r="H212" s="250">
        <v>6</v>
      </c>
      <c r="I212" s="251"/>
      <c r="J212" s="247"/>
      <c r="K212" s="247"/>
      <c r="L212" s="252"/>
      <c r="M212" s="253"/>
      <c r="N212" s="254"/>
      <c r="O212" s="254"/>
      <c r="P212" s="254"/>
      <c r="Q212" s="254"/>
      <c r="R212" s="254"/>
      <c r="S212" s="254"/>
      <c r="T212" s="255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56" t="s">
        <v>140</v>
      </c>
      <c r="AU212" s="256" t="s">
        <v>86</v>
      </c>
      <c r="AV212" s="14" t="s">
        <v>86</v>
      </c>
      <c r="AW212" s="14" t="s">
        <v>32</v>
      </c>
      <c r="AX212" s="14" t="s">
        <v>84</v>
      </c>
      <c r="AY212" s="256" t="s">
        <v>129</v>
      </c>
    </row>
    <row r="213" s="12" customFormat="1" ht="22.8" customHeight="1">
      <c r="A213" s="12"/>
      <c r="B213" s="202"/>
      <c r="C213" s="203"/>
      <c r="D213" s="204" t="s">
        <v>75</v>
      </c>
      <c r="E213" s="216" t="s">
        <v>136</v>
      </c>
      <c r="F213" s="216" t="s">
        <v>298</v>
      </c>
      <c r="G213" s="203"/>
      <c r="H213" s="203"/>
      <c r="I213" s="206"/>
      <c r="J213" s="217">
        <f>BK213</f>
        <v>0</v>
      </c>
      <c r="K213" s="203"/>
      <c r="L213" s="208"/>
      <c r="M213" s="209"/>
      <c r="N213" s="210"/>
      <c r="O213" s="210"/>
      <c r="P213" s="211">
        <f>SUM(P214:P220)</f>
        <v>0</v>
      </c>
      <c r="Q213" s="210"/>
      <c r="R213" s="211">
        <f>SUM(R214:R220)</f>
        <v>0</v>
      </c>
      <c r="S213" s="210"/>
      <c r="T213" s="212">
        <f>SUM(T214:T220)</f>
        <v>0</v>
      </c>
      <c r="U213" s="12"/>
      <c r="V213" s="12"/>
      <c r="W213" s="12"/>
      <c r="X213" s="12"/>
      <c r="Y213" s="12"/>
      <c r="Z213" s="12"/>
      <c r="AA213" s="12"/>
      <c r="AB213" s="12"/>
      <c r="AC213" s="12"/>
      <c r="AD213" s="12"/>
      <c r="AE213" s="12"/>
      <c r="AR213" s="213" t="s">
        <v>84</v>
      </c>
      <c r="AT213" s="214" t="s">
        <v>75</v>
      </c>
      <c r="AU213" s="214" t="s">
        <v>84</v>
      </c>
      <c r="AY213" s="213" t="s">
        <v>129</v>
      </c>
      <c r="BK213" s="215">
        <f>SUM(BK214:BK220)</f>
        <v>0</v>
      </c>
    </row>
    <row r="214" s="2" customFormat="1" ht="24.15" customHeight="1">
      <c r="A214" s="38"/>
      <c r="B214" s="39"/>
      <c r="C214" s="218" t="s">
        <v>258</v>
      </c>
      <c r="D214" s="218" t="s">
        <v>131</v>
      </c>
      <c r="E214" s="219" t="s">
        <v>300</v>
      </c>
      <c r="F214" s="220" t="s">
        <v>301</v>
      </c>
      <c r="G214" s="221" t="s">
        <v>184</v>
      </c>
      <c r="H214" s="222">
        <v>1</v>
      </c>
      <c r="I214" s="223"/>
      <c r="J214" s="224">
        <f>ROUND(I214*H214,2)</f>
        <v>0</v>
      </c>
      <c r="K214" s="220" t="s">
        <v>135</v>
      </c>
      <c r="L214" s="44"/>
      <c r="M214" s="225" t="s">
        <v>1</v>
      </c>
      <c r="N214" s="226" t="s">
        <v>41</v>
      </c>
      <c r="O214" s="91"/>
      <c r="P214" s="227">
        <f>O214*H214</f>
        <v>0</v>
      </c>
      <c r="Q214" s="227">
        <v>0</v>
      </c>
      <c r="R214" s="227">
        <f>Q214*H214</f>
        <v>0</v>
      </c>
      <c r="S214" s="227">
        <v>0</v>
      </c>
      <c r="T214" s="228">
        <f>S214*H214</f>
        <v>0</v>
      </c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R214" s="229" t="s">
        <v>136</v>
      </c>
      <c r="AT214" s="229" t="s">
        <v>131</v>
      </c>
      <c r="AU214" s="229" t="s">
        <v>86</v>
      </c>
      <c r="AY214" s="17" t="s">
        <v>129</v>
      </c>
      <c r="BE214" s="230">
        <f>IF(N214="základní",J214,0)</f>
        <v>0</v>
      </c>
      <c r="BF214" s="230">
        <f>IF(N214="snížená",J214,0)</f>
        <v>0</v>
      </c>
      <c r="BG214" s="230">
        <f>IF(N214="zákl. přenesená",J214,0)</f>
        <v>0</v>
      </c>
      <c r="BH214" s="230">
        <f>IF(N214="sníž. přenesená",J214,0)</f>
        <v>0</v>
      </c>
      <c r="BI214" s="230">
        <f>IF(N214="nulová",J214,0)</f>
        <v>0</v>
      </c>
      <c r="BJ214" s="17" t="s">
        <v>84</v>
      </c>
      <c r="BK214" s="230">
        <f>ROUND(I214*H214,2)</f>
        <v>0</v>
      </c>
      <c r="BL214" s="17" t="s">
        <v>136</v>
      </c>
      <c r="BM214" s="229" t="s">
        <v>545</v>
      </c>
    </row>
    <row r="215" s="2" customFormat="1">
      <c r="A215" s="38"/>
      <c r="B215" s="39"/>
      <c r="C215" s="40"/>
      <c r="D215" s="231" t="s">
        <v>138</v>
      </c>
      <c r="E215" s="40"/>
      <c r="F215" s="232" t="s">
        <v>303</v>
      </c>
      <c r="G215" s="40"/>
      <c r="H215" s="40"/>
      <c r="I215" s="233"/>
      <c r="J215" s="40"/>
      <c r="K215" s="40"/>
      <c r="L215" s="44"/>
      <c r="M215" s="234"/>
      <c r="N215" s="235"/>
      <c r="O215" s="91"/>
      <c r="P215" s="91"/>
      <c r="Q215" s="91"/>
      <c r="R215" s="91"/>
      <c r="S215" s="91"/>
      <c r="T215" s="92"/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T215" s="17" t="s">
        <v>138</v>
      </c>
      <c r="AU215" s="17" t="s">
        <v>86</v>
      </c>
    </row>
    <row r="216" s="14" customFormat="1">
      <c r="A216" s="14"/>
      <c r="B216" s="246"/>
      <c r="C216" s="247"/>
      <c r="D216" s="231" t="s">
        <v>140</v>
      </c>
      <c r="E216" s="248" t="s">
        <v>1</v>
      </c>
      <c r="F216" s="249" t="s">
        <v>546</v>
      </c>
      <c r="G216" s="247"/>
      <c r="H216" s="250">
        <v>1</v>
      </c>
      <c r="I216" s="251"/>
      <c r="J216" s="247"/>
      <c r="K216" s="247"/>
      <c r="L216" s="252"/>
      <c r="M216" s="253"/>
      <c r="N216" s="254"/>
      <c r="O216" s="254"/>
      <c r="P216" s="254"/>
      <c r="Q216" s="254"/>
      <c r="R216" s="254"/>
      <c r="S216" s="254"/>
      <c r="T216" s="255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56" t="s">
        <v>140</v>
      </c>
      <c r="AU216" s="256" t="s">
        <v>86</v>
      </c>
      <c r="AV216" s="14" t="s">
        <v>86</v>
      </c>
      <c r="AW216" s="14" t="s">
        <v>32</v>
      </c>
      <c r="AX216" s="14" t="s">
        <v>84</v>
      </c>
      <c r="AY216" s="256" t="s">
        <v>129</v>
      </c>
    </row>
    <row r="217" s="2" customFormat="1" ht="24.15" customHeight="1">
      <c r="A217" s="38"/>
      <c r="B217" s="39"/>
      <c r="C217" s="218" t="s">
        <v>7</v>
      </c>
      <c r="D217" s="218" t="s">
        <v>131</v>
      </c>
      <c r="E217" s="219" t="s">
        <v>547</v>
      </c>
      <c r="F217" s="220" t="s">
        <v>548</v>
      </c>
      <c r="G217" s="221" t="s">
        <v>184</v>
      </c>
      <c r="H217" s="222">
        <v>0.76500000000000001</v>
      </c>
      <c r="I217" s="223"/>
      <c r="J217" s="224">
        <f>ROUND(I217*H217,2)</f>
        <v>0</v>
      </c>
      <c r="K217" s="220" t="s">
        <v>135</v>
      </c>
      <c r="L217" s="44"/>
      <c r="M217" s="225" t="s">
        <v>1</v>
      </c>
      <c r="N217" s="226" t="s">
        <v>41</v>
      </c>
      <c r="O217" s="91"/>
      <c r="P217" s="227">
        <f>O217*H217</f>
        <v>0</v>
      </c>
      <c r="Q217" s="227">
        <v>0</v>
      </c>
      <c r="R217" s="227">
        <f>Q217*H217</f>
        <v>0</v>
      </c>
      <c r="S217" s="227">
        <v>0</v>
      </c>
      <c r="T217" s="228">
        <f>S217*H217</f>
        <v>0</v>
      </c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R217" s="229" t="s">
        <v>136</v>
      </c>
      <c r="AT217" s="229" t="s">
        <v>131</v>
      </c>
      <c r="AU217" s="229" t="s">
        <v>86</v>
      </c>
      <c r="AY217" s="17" t="s">
        <v>129</v>
      </c>
      <c r="BE217" s="230">
        <f>IF(N217="základní",J217,0)</f>
        <v>0</v>
      </c>
      <c r="BF217" s="230">
        <f>IF(N217="snížená",J217,0)</f>
        <v>0</v>
      </c>
      <c r="BG217" s="230">
        <f>IF(N217="zákl. přenesená",J217,0)</f>
        <v>0</v>
      </c>
      <c r="BH217" s="230">
        <f>IF(N217="sníž. přenesená",J217,0)</f>
        <v>0</v>
      </c>
      <c r="BI217" s="230">
        <f>IF(N217="nulová",J217,0)</f>
        <v>0</v>
      </c>
      <c r="BJ217" s="17" t="s">
        <v>84</v>
      </c>
      <c r="BK217" s="230">
        <f>ROUND(I217*H217,2)</f>
        <v>0</v>
      </c>
      <c r="BL217" s="17" t="s">
        <v>136</v>
      </c>
      <c r="BM217" s="229" t="s">
        <v>549</v>
      </c>
    </row>
    <row r="218" s="2" customFormat="1">
      <c r="A218" s="38"/>
      <c r="B218" s="39"/>
      <c r="C218" s="40"/>
      <c r="D218" s="231" t="s">
        <v>138</v>
      </c>
      <c r="E218" s="40"/>
      <c r="F218" s="232" t="s">
        <v>550</v>
      </c>
      <c r="G218" s="40"/>
      <c r="H218" s="40"/>
      <c r="I218" s="233"/>
      <c r="J218" s="40"/>
      <c r="K218" s="40"/>
      <c r="L218" s="44"/>
      <c r="M218" s="234"/>
      <c r="N218" s="235"/>
      <c r="O218" s="91"/>
      <c r="P218" s="91"/>
      <c r="Q218" s="91"/>
      <c r="R218" s="91"/>
      <c r="S218" s="91"/>
      <c r="T218" s="92"/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T218" s="17" t="s">
        <v>138</v>
      </c>
      <c r="AU218" s="17" t="s">
        <v>86</v>
      </c>
    </row>
    <row r="219" s="13" customFormat="1">
      <c r="A219" s="13"/>
      <c r="B219" s="236"/>
      <c r="C219" s="237"/>
      <c r="D219" s="231" t="s">
        <v>140</v>
      </c>
      <c r="E219" s="238" t="s">
        <v>1</v>
      </c>
      <c r="F219" s="239" t="s">
        <v>551</v>
      </c>
      <c r="G219" s="237"/>
      <c r="H219" s="238" t="s">
        <v>1</v>
      </c>
      <c r="I219" s="240"/>
      <c r="J219" s="237"/>
      <c r="K219" s="237"/>
      <c r="L219" s="241"/>
      <c r="M219" s="242"/>
      <c r="N219" s="243"/>
      <c r="O219" s="243"/>
      <c r="P219" s="243"/>
      <c r="Q219" s="243"/>
      <c r="R219" s="243"/>
      <c r="S219" s="243"/>
      <c r="T219" s="244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45" t="s">
        <v>140</v>
      </c>
      <c r="AU219" s="245" t="s">
        <v>86</v>
      </c>
      <c r="AV219" s="13" t="s">
        <v>84</v>
      </c>
      <c r="AW219" s="13" t="s">
        <v>32</v>
      </c>
      <c r="AX219" s="13" t="s">
        <v>76</v>
      </c>
      <c r="AY219" s="245" t="s">
        <v>129</v>
      </c>
    </row>
    <row r="220" s="14" customFormat="1">
      <c r="A220" s="14"/>
      <c r="B220" s="246"/>
      <c r="C220" s="247"/>
      <c r="D220" s="231" t="s">
        <v>140</v>
      </c>
      <c r="E220" s="248" t="s">
        <v>1</v>
      </c>
      <c r="F220" s="249" t="s">
        <v>552</v>
      </c>
      <c r="G220" s="247"/>
      <c r="H220" s="250">
        <v>0.76500000000000001</v>
      </c>
      <c r="I220" s="251"/>
      <c r="J220" s="247"/>
      <c r="K220" s="247"/>
      <c r="L220" s="252"/>
      <c r="M220" s="253"/>
      <c r="N220" s="254"/>
      <c r="O220" s="254"/>
      <c r="P220" s="254"/>
      <c r="Q220" s="254"/>
      <c r="R220" s="254"/>
      <c r="S220" s="254"/>
      <c r="T220" s="255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256" t="s">
        <v>140</v>
      </c>
      <c r="AU220" s="256" t="s">
        <v>86</v>
      </c>
      <c r="AV220" s="14" t="s">
        <v>86</v>
      </c>
      <c r="AW220" s="14" t="s">
        <v>32</v>
      </c>
      <c r="AX220" s="14" t="s">
        <v>84</v>
      </c>
      <c r="AY220" s="256" t="s">
        <v>129</v>
      </c>
    </row>
    <row r="221" s="12" customFormat="1" ht="22.8" customHeight="1">
      <c r="A221" s="12"/>
      <c r="B221" s="202"/>
      <c r="C221" s="203"/>
      <c r="D221" s="204" t="s">
        <v>75</v>
      </c>
      <c r="E221" s="216" t="s">
        <v>160</v>
      </c>
      <c r="F221" s="216" t="s">
        <v>306</v>
      </c>
      <c r="G221" s="203"/>
      <c r="H221" s="203"/>
      <c r="I221" s="206"/>
      <c r="J221" s="217">
        <f>BK221</f>
        <v>0</v>
      </c>
      <c r="K221" s="203"/>
      <c r="L221" s="208"/>
      <c r="M221" s="209"/>
      <c r="N221" s="210"/>
      <c r="O221" s="210"/>
      <c r="P221" s="211">
        <f>SUM(P222:P274)</f>
        <v>0</v>
      </c>
      <c r="Q221" s="210"/>
      <c r="R221" s="211">
        <f>SUM(R222:R274)</f>
        <v>38.740975249999998</v>
      </c>
      <c r="S221" s="210"/>
      <c r="T221" s="212">
        <f>SUM(T222:T274)</f>
        <v>0</v>
      </c>
      <c r="U221" s="12"/>
      <c r="V221" s="12"/>
      <c r="W221" s="12"/>
      <c r="X221" s="12"/>
      <c r="Y221" s="12"/>
      <c r="Z221" s="12"/>
      <c r="AA221" s="12"/>
      <c r="AB221" s="12"/>
      <c r="AC221" s="12"/>
      <c r="AD221" s="12"/>
      <c r="AE221" s="12"/>
      <c r="AR221" s="213" t="s">
        <v>84</v>
      </c>
      <c r="AT221" s="214" t="s">
        <v>75</v>
      </c>
      <c r="AU221" s="214" t="s">
        <v>84</v>
      </c>
      <c r="AY221" s="213" t="s">
        <v>129</v>
      </c>
      <c r="BK221" s="215">
        <f>SUM(BK222:BK274)</f>
        <v>0</v>
      </c>
    </row>
    <row r="222" s="2" customFormat="1" ht="14.4" customHeight="1">
      <c r="A222" s="38"/>
      <c r="B222" s="39"/>
      <c r="C222" s="218" t="s">
        <v>271</v>
      </c>
      <c r="D222" s="218" t="s">
        <v>131</v>
      </c>
      <c r="E222" s="219" t="s">
        <v>553</v>
      </c>
      <c r="F222" s="220" t="s">
        <v>554</v>
      </c>
      <c r="G222" s="221" t="s">
        <v>134</v>
      </c>
      <c r="H222" s="222">
        <v>20.024999999999999</v>
      </c>
      <c r="I222" s="223"/>
      <c r="J222" s="224">
        <f>ROUND(I222*H222,2)</f>
        <v>0</v>
      </c>
      <c r="K222" s="220" t="s">
        <v>135</v>
      </c>
      <c r="L222" s="44"/>
      <c r="M222" s="225" t="s">
        <v>1</v>
      </c>
      <c r="N222" s="226" t="s">
        <v>41</v>
      </c>
      <c r="O222" s="91"/>
      <c r="P222" s="227">
        <f>O222*H222</f>
        <v>0</v>
      </c>
      <c r="Q222" s="227">
        <v>0</v>
      </c>
      <c r="R222" s="227">
        <f>Q222*H222</f>
        <v>0</v>
      </c>
      <c r="S222" s="227">
        <v>0</v>
      </c>
      <c r="T222" s="228">
        <f>S222*H222</f>
        <v>0</v>
      </c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R222" s="229" t="s">
        <v>136</v>
      </c>
      <c r="AT222" s="229" t="s">
        <v>131</v>
      </c>
      <c r="AU222" s="229" t="s">
        <v>86</v>
      </c>
      <c r="AY222" s="17" t="s">
        <v>129</v>
      </c>
      <c r="BE222" s="230">
        <f>IF(N222="základní",J222,0)</f>
        <v>0</v>
      </c>
      <c r="BF222" s="230">
        <f>IF(N222="snížená",J222,0)</f>
        <v>0</v>
      </c>
      <c r="BG222" s="230">
        <f>IF(N222="zákl. přenesená",J222,0)</f>
        <v>0</v>
      </c>
      <c r="BH222" s="230">
        <f>IF(N222="sníž. přenesená",J222,0)</f>
        <v>0</v>
      </c>
      <c r="BI222" s="230">
        <f>IF(N222="nulová",J222,0)</f>
        <v>0</v>
      </c>
      <c r="BJ222" s="17" t="s">
        <v>84</v>
      </c>
      <c r="BK222" s="230">
        <f>ROUND(I222*H222,2)</f>
        <v>0</v>
      </c>
      <c r="BL222" s="17" t="s">
        <v>136</v>
      </c>
      <c r="BM222" s="229" t="s">
        <v>555</v>
      </c>
    </row>
    <row r="223" s="2" customFormat="1">
      <c r="A223" s="38"/>
      <c r="B223" s="39"/>
      <c r="C223" s="40"/>
      <c r="D223" s="231" t="s">
        <v>138</v>
      </c>
      <c r="E223" s="40"/>
      <c r="F223" s="232" t="s">
        <v>556</v>
      </c>
      <c r="G223" s="40"/>
      <c r="H223" s="40"/>
      <c r="I223" s="233"/>
      <c r="J223" s="40"/>
      <c r="K223" s="40"/>
      <c r="L223" s="44"/>
      <c r="M223" s="234"/>
      <c r="N223" s="235"/>
      <c r="O223" s="91"/>
      <c r="P223" s="91"/>
      <c r="Q223" s="91"/>
      <c r="R223" s="91"/>
      <c r="S223" s="91"/>
      <c r="T223" s="92"/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T223" s="17" t="s">
        <v>138</v>
      </c>
      <c r="AU223" s="17" t="s">
        <v>86</v>
      </c>
    </row>
    <row r="224" s="13" customFormat="1">
      <c r="A224" s="13"/>
      <c r="B224" s="236"/>
      <c r="C224" s="237"/>
      <c r="D224" s="231" t="s">
        <v>140</v>
      </c>
      <c r="E224" s="238" t="s">
        <v>1</v>
      </c>
      <c r="F224" s="239" t="s">
        <v>557</v>
      </c>
      <c r="G224" s="237"/>
      <c r="H224" s="238" t="s">
        <v>1</v>
      </c>
      <c r="I224" s="240"/>
      <c r="J224" s="237"/>
      <c r="K224" s="237"/>
      <c r="L224" s="241"/>
      <c r="M224" s="242"/>
      <c r="N224" s="243"/>
      <c r="O224" s="243"/>
      <c r="P224" s="243"/>
      <c r="Q224" s="243"/>
      <c r="R224" s="243"/>
      <c r="S224" s="243"/>
      <c r="T224" s="244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45" t="s">
        <v>140</v>
      </c>
      <c r="AU224" s="245" t="s">
        <v>86</v>
      </c>
      <c r="AV224" s="13" t="s">
        <v>84</v>
      </c>
      <c r="AW224" s="13" t="s">
        <v>32</v>
      </c>
      <c r="AX224" s="13" t="s">
        <v>76</v>
      </c>
      <c r="AY224" s="245" t="s">
        <v>129</v>
      </c>
    </row>
    <row r="225" s="14" customFormat="1">
      <c r="A225" s="14"/>
      <c r="B225" s="246"/>
      <c r="C225" s="247"/>
      <c r="D225" s="231" t="s">
        <v>140</v>
      </c>
      <c r="E225" s="248" t="s">
        <v>1</v>
      </c>
      <c r="F225" s="249" t="s">
        <v>558</v>
      </c>
      <c r="G225" s="247"/>
      <c r="H225" s="250">
        <v>20.024999999999999</v>
      </c>
      <c r="I225" s="251"/>
      <c r="J225" s="247"/>
      <c r="K225" s="247"/>
      <c r="L225" s="252"/>
      <c r="M225" s="253"/>
      <c r="N225" s="254"/>
      <c r="O225" s="254"/>
      <c r="P225" s="254"/>
      <c r="Q225" s="254"/>
      <c r="R225" s="254"/>
      <c r="S225" s="254"/>
      <c r="T225" s="255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56" t="s">
        <v>140</v>
      </c>
      <c r="AU225" s="256" t="s">
        <v>86</v>
      </c>
      <c r="AV225" s="14" t="s">
        <v>86</v>
      </c>
      <c r="AW225" s="14" t="s">
        <v>32</v>
      </c>
      <c r="AX225" s="14" t="s">
        <v>84</v>
      </c>
      <c r="AY225" s="256" t="s">
        <v>129</v>
      </c>
    </row>
    <row r="226" s="2" customFormat="1" ht="14.4" customHeight="1">
      <c r="A226" s="38"/>
      <c r="B226" s="39"/>
      <c r="C226" s="218" t="s">
        <v>276</v>
      </c>
      <c r="D226" s="218" t="s">
        <v>131</v>
      </c>
      <c r="E226" s="219" t="s">
        <v>308</v>
      </c>
      <c r="F226" s="220" t="s">
        <v>309</v>
      </c>
      <c r="G226" s="221" t="s">
        <v>134</v>
      </c>
      <c r="H226" s="222">
        <v>116.47499999999999</v>
      </c>
      <c r="I226" s="223"/>
      <c r="J226" s="224">
        <f>ROUND(I226*H226,2)</f>
        <v>0</v>
      </c>
      <c r="K226" s="220" t="s">
        <v>135</v>
      </c>
      <c r="L226" s="44"/>
      <c r="M226" s="225" t="s">
        <v>1</v>
      </c>
      <c r="N226" s="226" t="s">
        <v>41</v>
      </c>
      <c r="O226" s="91"/>
      <c r="P226" s="227">
        <f>O226*H226</f>
        <v>0</v>
      </c>
      <c r="Q226" s="227">
        <v>0</v>
      </c>
      <c r="R226" s="227">
        <f>Q226*H226</f>
        <v>0</v>
      </c>
      <c r="S226" s="227">
        <v>0</v>
      </c>
      <c r="T226" s="228">
        <f>S226*H226</f>
        <v>0</v>
      </c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R226" s="229" t="s">
        <v>136</v>
      </c>
      <c r="AT226" s="229" t="s">
        <v>131</v>
      </c>
      <c r="AU226" s="229" t="s">
        <v>86</v>
      </c>
      <c r="AY226" s="17" t="s">
        <v>129</v>
      </c>
      <c r="BE226" s="230">
        <f>IF(N226="základní",J226,0)</f>
        <v>0</v>
      </c>
      <c r="BF226" s="230">
        <f>IF(N226="snížená",J226,0)</f>
        <v>0</v>
      </c>
      <c r="BG226" s="230">
        <f>IF(N226="zákl. přenesená",J226,0)</f>
        <v>0</v>
      </c>
      <c r="BH226" s="230">
        <f>IF(N226="sníž. přenesená",J226,0)</f>
        <v>0</v>
      </c>
      <c r="BI226" s="230">
        <f>IF(N226="nulová",J226,0)</f>
        <v>0</v>
      </c>
      <c r="BJ226" s="17" t="s">
        <v>84</v>
      </c>
      <c r="BK226" s="230">
        <f>ROUND(I226*H226,2)</f>
        <v>0</v>
      </c>
      <c r="BL226" s="17" t="s">
        <v>136</v>
      </c>
      <c r="BM226" s="229" t="s">
        <v>559</v>
      </c>
    </row>
    <row r="227" s="2" customFormat="1">
      <c r="A227" s="38"/>
      <c r="B227" s="39"/>
      <c r="C227" s="40"/>
      <c r="D227" s="231" t="s">
        <v>138</v>
      </c>
      <c r="E227" s="40"/>
      <c r="F227" s="232" t="s">
        <v>311</v>
      </c>
      <c r="G227" s="40"/>
      <c r="H227" s="40"/>
      <c r="I227" s="233"/>
      <c r="J227" s="40"/>
      <c r="K227" s="40"/>
      <c r="L227" s="44"/>
      <c r="M227" s="234"/>
      <c r="N227" s="235"/>
      <c r="O227" s="91"/>
      <c r="P227" s="91"/>
      <c r="Q227" s="91"/>
      <c r="R227" s="91"/>
      <c r="S227" s="91"/>
      <c r="T227" s="92"/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T227" s="17" t="s">
        <v>138</v>
      </c>
      <c r="AU227" s="17" t="s">
        <v>86</v>
      </c>
    </row>
    <row r="228" s="13" customFormat="1">
      <c r="A228" s="13"/>
      <c r="B228" s="236"/>
      <c r="C228" s="237"/>
      <c r="D228" s="231" t="s">
        <v>140</v>
      </c>
      <c r="E228" s="238" t="s">
        <v>1</v>
      </c>
      <c r="F228" s="239" t="s">
        <v>560</v>
      </c>
      <c r="G228" s="237"/>
      <c r="H228" s="238" t="s">
        <v>1</v>
      </c>
      <c r="I228" s="240"/>
      <c r="J228" s="237"/>
      <c r="K228" s="237"/>
      <c r="L228" s="241"/>
      <c r="M228" s="242"/>
      <c r="N228" s="243"/>
      <c r="O228" s="243"/>
      <c r="P228" s="243"/>
      <c r="Q228" s="243"/>
      <c r="R228" s="243"/>
      <c r="S228" s="243"/>
      <c r="T228" s="244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45" t="s">
        <v>140</v>
      </c>
      <c r="AU228" s="245" t="s">
        <v>86</v>
      </c>
      <c r="AV228" s="13" t="s">
        <v>84</v>
      </c>
      <c r="AW228" s="13" t="s">
        <v>32</v>
      </c>
      <c r="AX228" s="13" t="s">
        <v>76</v>
      </c>
      <c r="AY228" s="245" t="s">
        <v>129</v>
      </c>
    </row>
    <row r="229" s="14" customFormat="1">
      <c r="A229" s="14"/>
      <c r="B229" s="246"/>
      <c r="C229" s="247"/>
      <c r="D229" s="231" t="s">
        <v>140</v>
      </c>
      <c r="E229" s="248" t="s">
        <v>1</v>
      </c>
      <c r="F229" s="249" t="s">
        <v>561</v>
      </c>
      <c r="G229" s="247"/>
      <c r="H229" s="250">
        <v>116.47499999999999</v>
      </c>
      <c r="I229" s="251"/>
      <c r="J229" s="247"/>
      <c r="K229" s="247"/>
      <c r="L229" s="252"/>
      <c r="M229" s="253"/>
      <c r="N229" s="254"/>
      <c r="O229" s="254"/>
      <c r="P229" s="254"/>
      <c r="Q229" s="254"/>
      <c r="R229" s="254"/>
      <c r="S229" s="254"/>
      <c r="T229" s="255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256" t="s">
        <v>140</v>
      </c>
      <c r="AU229" s="256" t="s">
        <v>86</v>
      </c>
      <c r="AV229" s="14" t="s">
        <v>86</v>
      </c>
      <c r="AW229" s="14" t="s">
        <v>32</v>
      </c>
      <c r="AX229" s="14" t="s">
        <v>84</v>
      </c>
      <c r="AY229" s="256" t="s">
        <v>129</v>
      </c>
    </row>
    <row r="230" s="2" customFormat="1" ht="14.4" customHeight="1">
      <c r="A230" s="38"/>
      <c r="B230" s="39"/>
      <c r="C230" s="218" t="s">
        <v>281</v>
      </c>
      <c r="D230" s="218" t="s">
        <v>131</v>
      </c>
      <c r="E230" s="219" t="s">
        <v>562</v>
      </c>
      <c r="F230" s="220" t="s">
        <v>563</v>
      </c>
      <c r="G230" s="221" t="s">
        <v>134</v>
      </c>
      <c r="H230" s="222">
        <v>4.5</v>
      </c>
      <c r="I230" s="223"/>
      <c r="J230" s="224">
        <f>ROUND(I230*H230,2)</f>
        <v>0</v>
      </c>
      <c r="K230" s="220" t="s">
        <v>135</v>
      </c>
      <c r="L230" s="44"/>
      <c r="M230" s="225" t="s">
        <v>1</v>
      </c>
      <c r="N230" s="226" t="s">
        <v>41</v>
      </c>
      <c r="O230" s="91"/>
      <c r="P230" s="227">
        <f>O230*H230</f>
        <v>0</v>
      </c>
      <c r="Q230" s="227">
        <v>0</v>
      </c>
      <c r="R230" s="227">
        <f>Q230*H230</f>
        <v>0</v>
      </c>
      <c r="S230" s="227">
        <v>0</v>
      </c>
      <c r="T230" s="228">
        <f>S230*H230</f>
        <v>0</v>
      </c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R230" s="229" t="s">
        <v>136</v>
      </c>
      <c r="AT230" s="229" t="s">
        <v>131</v>
      </c>
      <c r="AU230" s="229" t="s">
        <v>86</v>
      </c>
      <c r="AY230" s="17" t="s">
        <v>129</v>
      </c>
      <c r="BE230" s="230">
        <f>IF(N230="základní",J230,0)</f>
        <v>0</v>
      </c>
      <c r="BF230" s="230">
        <f>IF(N230="snížená",J230,0)</f>
        <v>0</v>
      </c>
      <c r="BG230" s="230">
        <f>IF(N230="zákl. přenesená",J230,0)</f>
        <v>0</v>
      </c>
      <c r="BH230" s="230">
        <f>IF(N230="sníž. přenesená",J230,0)</f>
        <v>0</v>
      </c>
      <c r="BI230" s="230">
        <f>IF(N230="nulová",J230,0)</f>
        <v>0</v>
      </c>
      <c r="BJ230" s="17" t="s">
        <v>84</v>
      </c>
      <c r="BK230" s="230">
        <f>ROUND(I230*H230,2)</f>
        <v>0</v>
      </c>
      <c r="BL230" s="17" t="s">
        <v>136</v>
      </c>
      <c r="BM230" s="229" t="s">
        <v>564</v>
      </c>
    </row>
    <row r="231" s="2" customFormat="1">
      <c r="A231" s="38"/>
      <c r="B231" s="39"/>
      <c r="C231" s="40"/>
      <c r="D231" s="231" t="s">
        <v>138</v>
      </c>
      <c r="E231" s="40"/>
      <c r="F231" s="232" t="s">
        <v>565</v>
      </c>
      <c r="G231" s="40"/>
      <c r="H231" s="40"/>
      <c r="I231" s="233"/>
      <c r="J231" s="40"/>
      <c r="K231" s="40"/>
      <c r="L231" s="44"/>
      <c r="M231" s="234"/>
      <c r="N231" s="235"/>
      <c r="O231" s="91"/>
      <c r="P231" s="91"/>
      <c r="Q231" s="91"/>
      <c r="R231" s="91"/>
      <c r="S231" s="91"/>
      <c r="T231" s="92"/>
      <c r="U231" s="38"/>
      <c r="V231" s="38"/>
      <c r="W231" s="38"/>
      <c r="X231" s="38"/>
      <c r="Y231" s="38"/>
      <c r="Z231" s="38"/>
      <c r="AA231" s="38"/>
      <c r="AB231" s="38"/>
      <c r="AC231" s="38"/>
      <c r="AD231" s="38"/>
      <c r="AE231" s="38"/>
      <c r="AT231" s="17" t="s">
        <v>138</v>
      </c>
      <c r="AU231" s="17" t="s">
        <v>86</v>
      </c>
    </row>
    <row r="232" s="13" customFormat="1">
      <c r="A232" s="13"/>
      <c r="B232" s="236"/>
      <c r="C232" s="237"/>
      <c r="D232" s="231" t="s">
        <v>140</v>
      </c>
      <c r="E232" s="238" t="s">
        <v>1</v>
      </c>
      <c r="F232" s="239" t="s">
        <v>566</v>
      </c>
      <c r="G232" s="237"/>
      <c r="H232" s="238" t="s">
        <v>1</v>
      </c>
      <c r="I232" s="240"/>
      <c r="J232" s="237"/>
      <c r="K232" s="237"/>
      <c r="L232" s="241"/>
      <c r="M232" s="242"/>
      <c r="N232" s="243"/>
      <c r="O232" s="243"/>
      <c r="P232" s="243"/>
      <c r="Q232" s="243"/>
      <c r="R232" s="243"/>
      <c r="S232" s="243"/>
      <c r="T232" s="244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45" t="s">
        <v>140</v>
      </c>
      <c r="AU232" s="245" t="s">
        <v>86</v>
      </c>
      <c r="AV232" s="13" t="s">
        <v>84</v>
      </c>
      <c r="AW232" s="13" t="s">
        <v>32</v>
      </c>
      <c r="AX232" s="13" t="s">
        <v>76</v>
      </c>
      <c r="AY232" s="245" t="s">
        <v>129</v>
      </c>
    </row>
    <row r="233" s="14" customFormat="1">
      <c r="A233" s="14"/>
      <c r="B233" s="246"/>
      <c r="C233" s="247"/>
      <c r="D233" s="231" t="s">
        <v>140</v>
      </c>
      <c r="E233" s="248" t="s">
        <v>1</v>
      </c>
      <c r="F233" s="249" t="s">
        <v>461</v>
      </c>
      <c r="G233" s="247"/>
      <c r="H233" s="250">
        <v>4.5</v>
      </c>
      <c r="I233" s="251"/>
      <c r="J233" s="247"/>
      <c r="K233" s="247"/>
      <c r="L233" s="252"/>
      <c r="M233" s="253"/>
      <c r="N233" s="254"/>
      <c r="O233" s="254"/>
      <c r="P233" s="254"/>
      <c r="Q233" s="254"/>
      <c r="R233" s="254"/>
      <c r="S233" s="254"/>
      <c r="T233" s="255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256" t="s">
        <v>140</v>
      </c>
      <c r="AU233" s="256" t="s">
        <v>86</v>
      </c>
      <c r="AV233" s="14" t="s">
        <v>86</v>
      </c>
      <c r="AW233" s="14" t="s">
        <v>32</v>
      </c>
      <c r="AX233" s="14" t="s">
        <v>84</v>
      </c>
      <c r="AY233" s="256" t="s">
        <v>129</v>
      </c>
    </row>
    <row r="234" s="2" customFormat="1" ht="24.15" customHeight="1">
      <c r="A234" s="38"/>
      <c r="B234" s="39"/>
      <c r="C234" s="218" t="s">
        <v>288</v>
      </c>
      <c r="D234" s="218" t="s">
        <v>131</v>
      </c>
      <c r="E234" s="219" t="s">
        <v>567</v>
      </c>
      <c r="F234" s="220" t="s">
        <v>568</v>
      </c>
      <c r="G234" s="221" t="s">
        <v>134</v>
      </c>
      <c r="H234" s="222">
        <v>7.25</v>
      </c>
      <c r="I234" s="223"/>
      <c r="J234" s="224">
        <f>ROUND(I234*H234,2)</f>
        <v>0</v>
      </c>
      <c r="K234" s="220" t="s">
        <v>135</v>
      </c>
      <c r="L234" s="44"/>
      <c r="M234" s="225" t="s">
        <v>1</v>
      </c>
      <c r="N234" s="226" t="s">
        <v>41</v>
      </c>
      <c r="O234" s="91"/>
      <c r="P234" s="227">
        <f>O234*H234</f>
        <v>0</v>
      </c>
      <c r="Q234" s="227">
        <v>0.21084</v>
      </c>
      <c r="R234" s="227">
        <f>Q234*H234</f>
        <v>1.5285899999999999</v>
      </c>
      <c r="S234" s="227">
        <v>0</v>
      </c>
      <c r="T234" s="228">
        <f>S234*H234</f>
        <v>0</v>
      </c>
      <c r="U234" s="38"/>
      <c r="V234" s="38"/>
      <c r="W234" s="38"/>
      <c r="X234" s="38"/>
      <c r="Y234" s="38"/>
      <c r="Z234" s="38"/>
      <c r="AA234" s="38"/>
      <c r="AB234" s="38"/>
      <c r="AC234" s="38"/>
      <c r="AD234" s="38"/>
      <c r="AE234" s="38"/>
      <c r="AR234" s="229" t="s">
        <v>136</v>
      </c>
      <c r="AT234" s="229" t="s">
        <v>131</v>
      </c>
      <c r="AU234" s="229" t="s">
        <v>86</v>
      </c>
      <c r="AY234" s="17" t="s">
        <v>129</v>
      </c>
      <c r="BE234" s="230">
        <f>IF(N234="základní",J234,0)</f>
        <v>0</v>
      </c>
      <c r="BF234" s="230">
        <f>IF(N234="snížená",J234,0)</f>
        <v>0</v>
      </c>
      <c r="BG234" s="230">
        <f>IF(N234="zákl. přenesená",J234,0)</f>
        <v>0</v>
      </c>
      <c r="BH234" s="230">
        <f>IF(N234="sníž. přenesená",J234,0)</f>
        <v>0</v>
      </c>
      <c r="BI234" s="230">
        <f>IF(N234="nulová",J234,0)</f>
        <v>0</v>
      </c>
      <c r="BJ234" s="17" t="s">
        <v>84</v>
      </c>
      <c r="BK234" s="230">
        <f>ROUND(I234*H234,2)</f>
        <v>0</v>
      </c>
      <c r="BL234" s="17" t="s">
        <v>136</v>
      </c>
      <c r="BM234" s="229" t="s">
        <v>569</v>
      </c>
    </row>
    <row r="235" s="2" customFormat="1">
      <c r="A235" s="38"/>
      <c r="B235" s="39"/>
      <c r="C235" s="40"/>
      <c r="D235" s="231" t="s">
        <v>138</v>
      </c>
      <c r="E235" s="40"/>
      <c r="F235" s="232" t="s">
        <v>570</v>
      </c>
      <c r="G235" s="40"/>
      <c r="H235" s="40"/>
      <c r="I235" s="233"/>
      <c r="J235" s="40"/>
      <c r="K235" s="40"/>
      <c r="L235" s="44"/>
      <c r="M235" s="234"/>
      <c r="N235" s="235"/>
      <c r="O235" s="91"/>
      <c r="P235" s="91"/>
      <c r="Q235" s="91"/>
      <c r="R235" s="91"/>
      <c r="S235" s="91"/>
      <c r="T235" s="92"/>
      <c r="U235" s="38"/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  <c r="AT235" s="17" t="s">
        <v>138</v>
      </c>
      <c r="AU235" s="17" t="s">
        <v>86</v>
      </c>
    </row>
    <row r="236" s="13" customFormat="1">
      <c r="A236" s="13"/>
      <c r="B236" s="236"/>
      <c r="C236" s="237"/>
      <c r="D236" s="231" t="s">
        <v>140</v>
      </c>
      <c r="E236" s="238" t="s">
        <v>1</v>
      </c>
      <c r="F236" s="239" t="s">
        <v>571</v>
      </c>
      <c r="G236" s="237"/>
      <c r="H236" s="238" t="s">
        <v>1</v>
      </c>
      <c r="I236" s="240"/>
      <c r="J236" s="237"/>
      <c r="K236" s="237"/>
      <c r="L236" s="241"/>
      <c r="M236" s="242"/>
      <c r="N236" s="243"/>
      <c r="O236" s="243"/>
      <c r="P236" s="243"/>
      <c r="Q236" s="243"/>
      <c r="R236" s="243"/>
      <c r="S236" s="243"/>
      <c r="T236" s="244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45" t="s">
        <v>140</v>
      </c>
      <c r="AU236" s="245" t="s">
        <v>86</v>
      </c>
      <c r="AV236" s="13" t="s">
        <v>84</v>
      </c>
      <c r="AW236" s="13" t="s">
        <v>32</v>
      </c>
      <c r="AX236" s="13" t="s">
        <v>76</v>
      </c>
      <c r="AY236" s="245" t="s">
        <v>129</v>
      </c>
    </row>
    <row r="237" s="14" customFormat="1">
      <c r="A237" s="14"/>
      <c r="B237" s="246"/>
      <c r="C237" s="247"/>
      <c r="D237" s="231" t="s">
        <v>140</v>
      </c>
      <c r="E237" s="248" t="s">
        <v>1</v>
      </c>
      <c r="F237" s="249" t="s">
        <v>572</v>
      </c>
      <c r="G237" s="247"/>
      <c r="H237" s="250">
        <v>7.25</v>
      </c>
      <c r="I237" s="251"/>
      <c r="J237" s="247"/>
      <c r="K237" s="247"/>
      <c r="L237" s="252"/>
      <c r="M237" s="253"/>
      <c r="N237" s="254"/>
      <c r="O237" s="254"/>
      <c r="P237" s="254"/>
      <c r="Q237" s="254"/>
      <c r="R237" s="254"/>
      <c r="S237" s="254"/>
      <c r="T237" s="255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56" t="s">
        <v>140</v>
      </c>
      <c r="AU237" s="256" t="s">
        <v>86</v>
      </c>
      <c r="AV237" s="14" t="s">
        <v>86</v>
      </c>
      <c r="AW237" s="14" t="s">
        <v>32</v>
      </c>
      <c r="AX237" s="14" t="s">
        <v>84</v>
      </c>
      <c r="AY237" s="256" t="s">
        <v>129</v>
      </c>
    </row>
    <row r="238" s="2" customFormat="1" ht="24.15" customHeight="1">
      <c r="A238" s="38"/>
      <c r="B238" s="39"/>
      <c r="C238" s="218" t="s">
        <v>299</v>
      </c>
      <c r="D238" s="218" t="s">
        <v>131</v>
      </c>
      <c r="E238" s="219" t="s">
        <v>573</v>
      </c>
      <c r="F238" s="220" t="s">
        <v>574</v>
      </c>
      <c r="G238" s="221" t="s">
        <v>134</v>
      </c>
      <c r="H238" s="222">
        <v>20.024999999999999</v>
      </c>
      <c r="I238" s="223"/>
      <c r="J238" s="224">
        <f>ROUND(I238*H238,2)</f>
        <v>0</v>
      </c>
      <c r="K238" s="220" t="s">
        <v>135</v>
      </c>
      <c r="L238" s="44"/>
      <c r="M238" s="225" t="s">
        <v>1</v>
      </c>
      <c r="N238" s="226" t="s">
        <v>41</v>
      </c>
      <c r="O238" s="91"/>
      <c r="P238" s="227">
        <f>O238*H238</f>
        <v>0</v>
      </c>
      <c r="Q238" s="227">
        <v>0</v>
      </c>
      <c r="R238" s="227">
        <f>Q238*H238</f>
        <v>0</v>
      </c>
      <c r="S238" s="227">
        <v>0</v>
      </c>
      <c r="T238" s="228">
        <f>S238*H238</f>
        <v>0</v>
      </c>
      <c r="U238" s="38"/>
      <c r="V238" s="38"/>
      <c r="W238" s="38"/>
      <c r="X238" s="38"/>
      <c r="Y238" s="38"/>
      <c r="Z238" s="38"/>
      <c r="AA238" s="38"/>
      <c r="AB238" s="38"/>
      <c r="AC238" s="38"/>
      <c r="AD238" s="38"/>
      <c r="AE238" s="38"/>
      <c r="AR238" s="229" t="s">
        <v>136</v>
      </c>
      <c r="AT238" s="229" t="s">
        <v>131</v>
      </c>
      <c r="AU238" s="229" t="s">
        <v>86</v>
      </c>
      <c r="AY238" s="17" t="s">
        <v>129</v>
      </c>
      <c r="BE238" s="230">
        <f>IF(N238="základní",J238,0)</f>
        <v>0</v>
      </c>
      <c r="BF238" s="230">
        <f>IF(N238="snížená",J238,0)</f>
        <v>0</v>
      </c>
      <c r="BG238" s="230">
        <f>IF(N238="zákl. přenesená",J238,0)</f>
        <v>0</v>
      </c>
      <c r="BH238" s="230">
        <f>IF(N238="sníž. přenesená",J238,0)</f>
        <v>0</v>
      </c>
      <c r="BI238" s="230">
        <f>IF(N238="nulová",J238,0)</f>
        <v>0</v>
      </c>
      <c r="BJ238" s="17" t="s">
        <v>84</v>
      </c>
      <c r="BK238" s="230">
        <f>ROUND(I238*H238,2)</f>
        <v>0</v>
      </c>
      <c r="BL238" s="17" t="s">
        <v>136</v>
      </c>
      <c r="BM238" s="229" t="s">
        <v>575</v>
      </c>
    </row>
    <row r="239" s="2" customFormat="1">
      <c r="A239" s="38"/>
      <c r="B239" s="39"/>
      <c r="C239" s="40"/>
      <c r="D239" s="231" t="s">
        <v>138</v>
      </c>
      <c r="E239" s="40"/>
      <c r="F239" s="232" t="s">
        <v>576</v>
      </c>
      <c r="G239" s="40"/>
      <c r="H239" s="40"/>
      <c r="I239" s="233"/>
      <c r="J239" s="40"/>
      <c r="K239" s="40"/>
      <c r="L239" s="44"/>
      <c r="M239" s="234"/>
      <c r="N239" s="235"/>
      <c r="O239" s="91"/>
      <c r="P239" s="91"/>
      <c r="Q239" s="91"/>
      <c r="R239" s="91"/>
      <c r="S239" s="91"/>
      <c r="T239" s="92"/>
      <c r="U239" s="38"/>
      <c r="V239" s="38"/>
      <c r="W239" s="38"/>
      <c r="X239" s="38"/>
      <c r="Y239" s="38"/>
      <c r="Z239" s="38"/>
      <c r="AA239" s="38"/>
      <c r="AB239" s="38"/>
      <c r="AC239" s="38"/>
      <c r="AD239" s="38"/>
      <c r="AE239" s="38"/>
      <c r="AT239" s="17" t="s">
        <v>138</v>
      </c>
      <c r="AU239" s="17" t="s">
        <v>86</v>
      </c>
    </row>
    <row r="240" s="13" customFormat="1">
      <c r="A240" s="13"/>
      <c r="B240" s="236"/>
      <c r="C240" s="237"/>
      <c r="D240" s="231" t="s">
        <v>140</v>
      </c>
      <c r="E240" s="238" t="s">
        <v>1</v>
      </c>
      <c r="F240" s="239" t="s">
        <v>577</v>
      </c>
      <c r="G240" s="237"/>
      <c r="H240" s="238" t="s">
        <v>1</v>
      </c>
      <c r="I240" s="240"/>
      <c r="J240" s="237"/>
      <c r="K240" s="237"/>
      <c r="L240" s="241"/>
      <c r="M240" s="242"/>
      <c r="N240" s="243"/>
      <c r="O240" s="243"/>
      <c r="P240" s="243"/>
      <c r="Q240" s="243"/>
      <c r="R240" s="243"/>
      <c r="S240" s="243"/>
      <c r="T240" s="244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45" t="s">
        <v>140</v>
      </c>
      <c r="AU240" s="245" t="s">
        <v>86</v>
      </c>
      <c r="AV240" s="13" t="s">
        <v>84</v>
      </c>
      <c r="AW240" s="13" t="s">
        <v>32</v>
      </c>
      <c r="AX240" s="13" t="s">
        <v>76</v>
      </c>
      <c r="AY240" s="245" t="s">
        <v>129</v>
      </c>
    </row>
    <row r="241" s="13" customFormat="1">
      <c r="A241" s="13"/>
      <c r="B241" s="236"/>
      <c r="C241" s="237"/>
      <c r="D241" s="231" t="s">
        <v>140</v>
      </c>
      <c r="E241" s="238" t="s">
        <v>1</v>
      </c>
      <c r="F241" s="239" t="s">
        <v>578</v>
      </c>
      <c r="G241" s="237"/>
      <c r="H241" s="238" t="s">
        <v>1</v>
      </c>
      <c r="I241" s="240"/>
      <c r="J241" s="237"/>
      <c r="K241" s="237"/>
      <c r="L241" s="241"/>
      <c r="M241" s="242"/>
      <c r="N241" s="243"/>
      <c r="O241" s="243"/>
      <c r="P241" s="243"/>
      <c r="Q241" s="243"/>
      <c r="R241" s="243"/>
      <c r="S241" s="243"/>
      <c r="T241" s="244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45" t="s">
        <v>140</v>
      </c>
      <c r="AU241" s="245" t="s">
        <v>86</v>
      </c>
      <c r="AV241" s="13" t="s">
        <v>84</v>
      </c>
      <c r="AW241" s="13" t="s">
        <v>32</v>
      </c>
      <c r="AX241" s="13" t="s">
        <v>76</v>
      </c>
      <c r="AY241" s="245" t="s">
        <v>129</v>
      </c>
    </row>
    <row r="242" s="14" customFormat="1">
      <c r="A242" s="14"/>
      <c r="B242" s="246"/>
      <c r="C242" s="247"/>
      <c r="D242" s="231" t="s">
        <v>140</v>
      </c>
      <c r="E242" s="248" t="s">
        <v>1</v>
      </c>
      <c r="F242" s="249" t="s">
        <v>558</v>
      </c>
      <c r="G242" s="247"/>
      <c r="H242" s="250">
        <v>20.024999999999999</v>
      </c>
      <c r="I242" s="251"/>
      <c r="J242" s="247"/>
      <c r="K242" s="247"/>
      <c r="L242" s="252"/>
      <c r="M242" s="253"/>
      <c r="N242" s="254"/>
      <c r="O242" s="254"/>
      <c r="P242" s="254"/>
      <c r="Q242" s="254"/>
      <c r="R242" s="254"/>
      <c r="S242" s="254"/>
      <c r="T242" s="255"/>
      <c r="U242" s="14"/>
      <c r="V242" s="14"/>
      <c r="W242" s="14"/>
      <c r="X242" s="14"/>
      <c r="Y242" s="14"/>
      <c r="Z242" s="14"/>
      <c r="AA242" s="14"/>
      <c r="AB242" s="14"/>
      <c r="AC242" s="14"/>
      <c r="AD242" s="14"/>
      <c r="AE242" s="14"/>
      <c r="AT242" s="256" t="s">
        <v>140</v>
      </c>
      <c r="AU242" s="256" t="s">
        <v>86</v>
      </c>
      <c r="AV242" s="14" t="s">
        <v>86</v>
      </c>
      <c r="AW242" s="14" t="s">
        <v>32</v>
      </c>
      <c r="AX242" s="14" t="s">
        <v>84</v>
      </c>
      <c r="AY242" s="256" t="s">
        <v>129</v>
      </c>
    </row>
    <row r="243" s="2" customFormat="1" ht="24.15" customHeight="1">
      <c r="A243" s="38"/>
      <c r="B243" s="39"/>
      <c r="C243" s="218" t="s">
        <v>307</v>
      </c>
      <c r="D243" s="218" t="s">
        <v>131</v>
      </c>
      <c r="E243" s="219" t="s">
        <v>579</v>
      </c>
      <c r="F243" s="220" t="s">
        <v>580</v>
      </c>
      <c r="G243" s="221" t="s">
        <v>134</v>
      </c>
      <c r="H243" s="222">
        <v>16.5</v>
      </c>
      <c r="I243" s="223"/>
      <c r="J243" s="224">
        <f>ROUND(I243*H243,2)</f>
        <v>0</v>
      </c>
      <c r="K243" s="220" t="s">
        <v>135</v>
      </c>
      <c r="L243" s="44"/>
      <c r="M243" s="225" t="s">
        <v>1</v>
      </c>
      <c r="N243" s="226" t="s">
        <v>41</v>
      </c>
      <c r="O243" s="91"/>
      <c r="P243" s="227">
        <f>O243*H243</f>
        <v>0</v>
      </c>
      <c r="Q243" s="227">
        <v>0.12966</v>
      </c>
      <c r="R243" s="227">
        <f>Q243*H243</f>
        <v>2.1393900000000001</v>
      </c>
      <c r="S243" s="227">
        <v>0</v>
      </c>
      <c r="T243" s="228">
        <f>S243*H243</f>
        <v>0</v>
      </c>
      <c r="U243" s="38"/>
      <c r="V243" s="38"/>
      <c r="W243" s="38"/>
      <c r="X243" s="38"/>
      <c r="Y243" s="38"/>
      <c r="Z243" s="38"/>
      <c r="AA243" s="38"/>
      <c r="AB243" s="38"/>
      <c r="AC243" s="38"/>
      <c r="AD243" s="38"/>
      <c r="AE243" s="38"/>
      <c r="AR243" s="229" t="s">
        <v>136</v>
      </c>
      <c r="AT243" s="229" t="s">
        <v>131</v>
      </c>
      <c r="AU243" s="229" t="s">
        <v>86</v>
      </c>
      <c r="AY243" s="17" t="s">
        <v>129</v>
      </c>
      <c r="BE243" s="230">
        <f>IF(N243="základní",J243,0)</f>
        <v>0</v>
      </c>
      <c r="BF243" s="230">
        <f>IF(N243="snížená",J243,0)</f>
        <v>0</v>
      </c>
      <c r="BG243" s="230">
        <f>IF(N243="zákl. přenesená",J243,0)</f>
        <v>0</v>
      </c>
      <c r="BH243" s="230">
        <f>IF(N243="sníž. přenesená",J243,0)</f>
        <v>0</v>
      </c>
      <c r="BI243" s="230">
        <f>IF(N243="nulová",J243,0)</f>
        <v>0</v>
      </c>
      <c r="BJ243" s="17" t="s">
        <v>84</v>
      </c>
      <c r="BK243" s="230">
        <f>ROUND(I243*H243,2)</f>
        <v>0</v>
      </c>
      <c r="BL243" s="17" t="s">
        <v>136</v>
      </c>
      <c r="BM243" s="229" t="s">
        <v>581</v>
      </c>
    </row>
    <row r="244" s="2" customFormat="1">
      <c r="A244" s="38"/>
      <c r="B244" s="39"/>
      <c r="C244" s="40"/>
      <c r="D244" s="231" t="s">
        <v>138</v>
      </c>
      <c r="E244" s="40"/>
      <c r="F244" s="232" t="s">
        <v>582</v>
      </c>
      <c r="G244" s="40"/>
      <c r="H244" s="40"/>
      <c r="I244" s="233"/>
      <c r="J244" s="40"/>
      <c r="K244" s="40"/>
      <c r="L244" s="44"/>
      <c r="M244" s="234"/>
      <c r="N244" s="235"/>
      <c r="O244" s="91"/>
      <c r="P244" s="91"/>
      <c r="Q244" s="91"/>
      <c r="R244" s="91"/>
      <c r="S244" s="91"/>
      <c r="T244" s="92"/>
      <c r="U244" s="38"/>
      <c r="V244" s="38"/>
      <c r="W244" s="38"/>
      <c r="X244" s="38"/>
      <c r="Y244" s="38"/>
      <c r="Z244" s="38"/>
      <c r="AA244" s="38"/>
      <c r="AB244" s="38"/>
      <c r="AC244" s="38"/>
      <c r="AD244" s="38"/>
      <c r="AE244" s="38"/>
      <c r="AT244" s="17" t="s">
        <v>138</v>
      </c>
      <c r="AU244" s="17" t="s">
        <v>86</v>
      </c>
    </row>
    <row r="245" s="13" customFormat="1">
      <c r="A245" s="13"/>
      <c r="B245" s="236"/>
      <c r="C245" s="237"/>
      <c r="D245" s="231" t="s">
        <v>140</v>
      </c>
      <c r="E245" s="238" t="s">
        <v>1</v>
      </c>
      <c r="F245" s="239" t="s">
        <v>583</v>
      </c>
      <c r="G245" s="237"/>
      <c r="H245" s="238" t="s">
        <v>1</v>
      </c>
      <c r="I245" s="240"/>
      <c r="J245" s="237"/>
      <c r="K245" s="237"/>
      <c r="L245" s="241"/>
      <c r="M245" s="242"/>
      <c r="N245" s="243"/>
      <c r="O245" s="243"/>
      <c r="P245" s="243"/>
      <c r="Q245" s="243"/>
      <c r="R245" s="243"/>
      <c r="S245" s="243"/>
      <c r="T245" s="244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45" t="s">
        <v>140</v>
      </c>
      <c r="AU245" s="245" t="s">
        <v>86</v>
      </c>
      <c r="AV245" s="13" t="s">
        <v>84</v>
      </c>
      <c r="AW245" s="13" t="s">
        <v>32</v>
      </c>
      <c r="AX245" s="13" t="s">
        <v>76</v>
      </c>
      <c r="AY245" s="245" t="s">
        <v>129</v>
      </c>
    </row>
    <row r="246" s="13" customFormat="1">
      <c r="A246" s="13"/>
      <c r="B246" s="236"/>
      <c r="C246" s="237"/>
      <c r="D246" s="231" t="s">
        <v>140</v>
      </c>
      <c r="E246" s="238" t="s">
        <v>1</v>
      </c>
      <c r="F246" s="239" t="s">
        <v>460</v>
      </c>
      <c r="G246" s="237"/>
      <c r="H246" s="238" t="s">
        <v>1</v>
      </c>
      <c r="I246" s="240"/>
      <c r="J246" s="237"/>
      <c r="K246" s="237"/>
      <c r="L246" s="241"/>
      <c r="M246" s="242"/>
      <c r="N246" s="243"/>
      <c r="O246" s="243"/>
      <c r="P246" s="243"/>
      <c r="Q246" s="243"/>
      <c r="R246" s="243"/>
      <c r="S246" s="243"/>
      <c r="T246" s="244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45" t="s">
        <v>140</v>
      </c>
      <c r="AU246" s="245" t="s">
        <v>86</v>
      </c>
      <c r="AV246" s="13" t="s">
        <v>84</v>
      </c>
      <c r="AW246" s="13" t="s">
        <v>32</v>
      </c>
      <c r="AX246" s="13" t="s">
        <v>76</v>
      </c>
      <c r="AY246" s="245" t="s">
        <v>129</v>
      </c>
    </row>
    <row r="247" s="14" customFormat="1">
      <c r="A247" s="14"/>
      <c r="B247" s="246"/>
      <c r="C247" s="247"/>
      <c r="D247" s="231" t="s">
        <v>140</v>
      </c>
      <c r="E247" s="248" t="s">
        <v>1</v>
      </c>
      <c r="F247" s="249" t="s">
        <v>461</v>
      </c>
      <c r="G247" s="247"/>
      <c r="H247" s="250">
        <v>4.5</v>
      </c>
      <c r="I247" s="251"/>
      <c r="J247" s="247"/>
      <c r="K247" s="247"/>
      <c r="L247" s="252"/>
      <c r="M247" s="253"/>
      <c r="N247" s="254"/>
      <c r="O247" s="254"/>
      <c r="P247" s="254"/>
      <c r="Q247" s="254"/>
      <c r="R247" s="254"/>
      <c r="S247" s="254"/>
      <c r="T247" s="255"/>
      <c r="U247" s="14"/>
      <c r="V247" s="14"/>
      <c r="W247" s="14"/>
      <c r="X247" s="14"/>
      <c r="Y247" s="14"/>
      <c r="Z247" s="14"/>
      <c r="AA247" s="14"/>
      <c r="AB247" s="14"/>
      <c r="AC247" s="14"/>
      <c r="AD247" s="14"/>
      <c r="AE247" s="14"/>
      <c r="AT247" s="256" t="s">
        <v>140</v>
      </c>
      <c r="AU247" s="256" t="s">
        <v>86</v>
      </c>
      <c r="AV247" s="14" t="s">
        <v>86</v>
      </c>
      <c r="AW247" s="14" t="s">
        <v>32</v>
      </c>
      <c r="AX247" s="14" t="s">
        <v>76</v>
      </c>
      <c r="AY247" s="256" t="s">
        <v>129</v>
      </c>
    </row>
    <row r="248" s="13" customFormat="1">
      <c r="A248" s="13"/>
      <c r="B248" s="236"/>
      <c r="C248" s="237"/>
      <c r="D248" s="231" t="s">
        <v>140</v>
      </c>
      <c r="E248" s="238" t="s">
        <v>1</v>
      </c>
      <c r="F248" s="239" t="s">
        <v>462</v>
      </c>
      <c r="G248" s="237"/>
      <c r="H248" s="238" t="s">
        <v>1</v>
      </c>
      <c r="I248" s="240"/>
      <c r="J248" s="237"/>
      <c r="K248" s="237"/>
      <c r="L248" s="241"/>
      <c r="M248" s="242"/>
      <c r="N248" s="243"/>
      <c r="O248" s="243"/>
      <c r="P248" s="243"/>
      <c r="Q248" s="243"/>
      <c r="R248" s="243"/>
      <c r="S248" s="243"/>
      <c r="T248" s="244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45" t="s">
        <v>140</v>
      </c>
      <c r="AU248" s="245" t="s">
        <v>86</v>
      </c>
      <c r="AV248" s="13" t="s">
        <v>84</v>
      </c>
      <c r="AW248" s="13" t="s">
        <v>32</v>
      </c>
      <c r="AX248" s="13" t="s">
        <v>76</v>
      </c>
      <c r="AY248" s="245" t="s">
        <v>129</v>
      </c>
    </row>
    <row r="249" s="14" customFormat="1">
      <c r="A249" s="14"/>
      <c r="B249" s="246"/>
      <c r="C249" s="247"/>
      <c r="D249" s="231" t="s">
        <v>140</v>
      </c>
      <c r="E249" s="248" t="s">
        <v>1</v>
      </c>
      <c r="F249" s="249" t="s">
        <v>463</v>
      </c>
      <c r="G249" s="247"/>
      <c r="H249" s="250">
        <v>12</v>
      </c>
      <c r="I249" s="251"/>
      <c r="J249" s="247"/>
      <c r="K249" s="247"/>
      <c r="L249" s="252"/>
      <c r="M249" s="253"/>
      <c r="N249" s="254"/>
      <c r="O249" s="254"/>
      <c r="P249" s="254"/>
      <c r="Q249" s="254"/>
      <c r="R249" s="254"/>
      <c r="S249" s="254"/>
      <c r="T249" s="255"/>
      <c r="U249" s="14"/>
      <c r="V249" s="14"/>
      <c r="W249" s="14"/>
      <c r="X249" s="14"/>
      <c r="Y249" s="14"/>
      <c r="Z249" s="14"/>
      <c r="AA249" s="14"/>
      <c r="AB249" s="14"/>
      <c r="AC249" s="14"/>
      <c r="AD249" s="14"/>
      <c r="AE249" s="14"/>
      <c r="AT249" s="256" t="s">
        <v>140</v>
      </c>
      <c r="AU249" s="256" t="s">
        <v>86</v>
      </c>
      <c r="AV249" s="14" t="s">
        <v>86</v>
      </c>
      <c r="AW249" s="14" t="s">
        <v>32</v>
      </c>
      <c r="AX249" s="14" t="s">
        <v>76</v>
      </c>
      <c r="AY249" s="256" t="s">
        <v>129</v>
      </c>
    </row>
    <row r="250" s="15" customFormat="1">
      <c r="A250" s="15"/>
      <c r="B250" s="257"/>
      <c r="C250" s="258"/>
      <c r="D250" s="231" t="s">
        <v>140</v>
      </c>
      <c r="E250" s="259" t="s">
        <v>1</v>
      </c>
      <c r="F250" s="260" t="s">
        <v>180</v>
      </c>
      <c r="G250" s="258"/>
      <c r="H250" s="261">
        <v>16.5</v>
      </c>
      <c r="I250" s="262"/>
      <c r="J250" s="258"/>
      <c r="K250" s="258"/>
      <c r="L250" s="263"/>
      <c r="M250" s="264"/>
      <c r="N250" s="265"/>
      <c r="O250" s="265"/>
      <c r="P250" s="265"/>
      <c r="Q250" s="265"/>
      <c r="R250" s="265"/>
      <c r="S250" s="265"/>
      <c r="T250" s="266"/>
      <c r="U250" s="15"/>
      <c r="V250" s="15"/>
      <c r="W250" s="15"/>
      <c r="X250" s="15"/>
      <c r="Y250" s="15"/>
      <c r="Z250" s="15"/>
      <c r="AA250" s="15"/>
      <c r="AB250" s="15"/>
      <c r="AC250" s="15"/>
      <c r="AD250" s="15"/>
      <c r="AE250" s="15"/>
      <c r="AT250" s="267" t="s">
        <v>140</v>
      </c>
      <c r="AU250" s="267" t="s">
        <v>86</v>
      </c>
      <c r="AV250" s="15" t="s">
        <v>136</v>
      </c>
      <c r="AW250" s="15" t="s">
        <v>32</v>
      </c>
      <c r="AX250" s="15" t="s">
        <v>84</v>
      </c>
      <c r="AY250" s="267" t="s">
        <v>129</v>
      </c>
    </row>
    <row r="251" s="2" customFormat="1" ht="24.15" customHeight="1">
      <c r="A251" s="38"/>
      <c r="B251" s="39"/>
      <c r="C251" s="218" t="s">
        <v>313</v>
      </c>
      <c r="D251" s="218" t="s">
        <v>131</v>
      </c>
      <c r="E251" s="219" t="s">
        <v>584</v>
      </c>
      <c r="F251" s="220" t="s">
        <v>585</v>
      </c>
      <c r="G251" s="221" t="s">
        <v>134</v>
      </c>
      <c r="H251" s="222">
        <v>16.5</v>
      </c>
      <c r="I251" s="223"/>
      <c r="J251" s="224">
        <f>ROUND(I251*H251,2)</f>
        <v>0</v>
      </c>
      <c r="K251" s="220" t="s">
        <v>135</v>
      </c>
      <c r="L251" s="44"/>
      <c r="M251" s="225" t="s">
        <v>1</v>
      </c>
      <c r="N251" s="226" t="s">
        <v>41</v>
      </c>
      <c r="O251" s="91"/>
      <c r="P251" s="227">
        <f>O251*H251</f>
        <v>0</v>
      </c>
      <c r="Q251" s="227">
        <v>0.20745</v>
      </c>
      <c r="R251" s="227">
        <f>Q251*H251</f>
        <v>3.4229249999999998</v>
      </c>
      <c r="S251" s="227">
        <v>0</v>
      </c>
      <c r="T251" s="228">
        <f>S251*H251</f>
        <v>0</v>
      </c>
      <c r="U251" s="38"/>
      <c r="V251" s="38"/>
      <c r="W251" s="38"/>
      <c r="X251" s="38"/>
      <c r="Y251" s="38"/>
      <c r="Z251" s="38"/>
      <c r="AA251" s="38"/>
      <c r="AB251" s="38"/>
      <c r="AC251" s="38"/>
      <c r="AD251" s="38"/>
      <c r="AE251" s="38"/>
      <c r="AR251" s="229" t="s">
        <v>136</v>
      </c>
      <c r="AT251" s="229" t="s">
        <v>131</v>
      </c>
      <c r="AU251" s="229" t="s">
        <v>86</v>
      </c>
      <c r="AY251" s="17" t="s">
        <v>129</v>
      </c>
      <c r="BE251" s="230">
        <f>IF(N251="základní",J251,0)</f>
        <v>0</v>
      </c>
      <c r="BF251" s="230">
        <f>IF(N251="snížená",J251,0)</f>
        <v>0</v>
      </c>
      <c r="BG251" s="230">
        <f>IF(N251="zákl. přenesená",J251,0)</f>
        <v>0</v>
      </c>
      <c r="BH251" s="230">
        <f>IF(N251="sníž. přenesená",J251,0)</f>
        <v>0</v>
      </c>
      <c r="BI251" s="230">
        <f>IF(N251="nulová",J251,0)</f>
        <v>0</v>
      </c>
      <c r="BJ251" s="17" t="s">
        <v>84</v>
      </c>
      <c r="BK251" s="230">
        <f>ROUND(I251*H251,2)</f>
        <v>0</v>
      </c>
      <c r="BL251" s="17" t="s">
        <v>136</v>
      </c>
      <c r="BM251" s="229" t="s">
        <v>586</v>
      </c>
    </row>
    <row r="252" s="2" customFormat="1">
      <c r="A252" s="38"/>
      <c r="B252" s="39"/>
      <c r="C252" s="40"/>
      <c r="D252" s="231" t="s">
        <v>138</v>
      </c>
      <c r="E252" s="40"/>
      <c r="F252" s="232" t="s">
        <v>587</v>
      </c>
      <c r="G252" s="40"/>
      <c r="H252" s="40"/>
      <c r="I252" s="233"/>
      <c r="J252" s="40"/>
      <c r="K252" s="40"/>
      <c r="L252" s="44"/>
      <c r="M252" s="234"/>
      <c r="N252" s="235"/>
      <c r="O252" s="91"/>
      <c r="P252" s="91"/>
      <c r="Q252" s="91"/>
      <c r="R252" s="91"/>
      <c r="S252" s="91"/>
      <c r="T252" s="92"/>
      <c r="U252" s="38"/>
      <c r="V252" s="38"/>
      <c r="W252" s="38"/>
      <c r="X252" s="38"/>
      <c r="Y252" s="38"/>
      <c r="Z252" s="38"/>
      <c r="AA252" s="38"/>
      <c r="AB252" s="38"/>
      <c r="AC252" s="38"/>
      <c r="AD252" s="38"/>
      <c r="AE252" s="38"/>
      <c r="AT252" s="17" t="s">
        <v>138</v>
      </c>
      <c r="AU252" s="17" t="s">
        <v>86</v>
      </c>
    </row>
    <row r="253" s="2" customFormat="1" ht="24.15" customHeight="1">
      <c r="A253" s="38"/>
      <c r="B253" s="39"/>
      <c r="C253" s="218" t="s">
        <v>319</v>
      </c>
      <c r="D253" s="218" t="s">
        <v>131</v>
      </c>
      <c r="E253" s="219" t="s">
        <v>588</v>
      </c>
      <c r="F253" s="220" t="s">
        <v>589</v>
      </c>
      <c r="G253" s="221" t="s">
        <v>134</v>
      </c>
      <c r="H253" s="222">
        <v>16.5</v>
      </c>
      <c r="I253" s="223"/>
      <c r="J253" s="224">
        <f>ROUND(I253*H253,2)</f>
        <v>0</v>
      </c>
      <c r="K253" s="220" t="s">
        <v>135</v>
      </c>
      <c r="L253" s="44"/>
      <c r="M253" s="225" t="s">
        <v>1</v>
      </c>
      <c r="N253" s="226" t="s">
        <v>41</v>
      </c>
      <c r="O253" s="91"/>
      <c r="P253" s="227">
        <f>O253*H253</f>
        <v>0</v>
      </c>
      <c r="Q253" s="227">
        <v>0</v>
      </c>
      <c r="R253" s="227">
        <f>Q253*H253</f>
        <v>0</v>
      </c>
      <c r="S253" s="227">
        <v>0</v>
      </c>
      <c r="T253" s="228">
        <f>S253*H253</f>
        <v>0</v>
      </c>
      <c r="U253" s="38"/>
      <c r="V253" s="38"/>
      <c r="W253" s="38"/>
      <c r="X253" s="38"/>
      <c r="Y253" s="38"/>
      <c r="Z253" s="38"/>
      <c r="AA253" s="38"/>
      <c r="AB253" s="38"/>
      <c r="AC253" s="38"/>
      <c r="AD253" s="38"/>
      <c r="AE253" s="38"/>
      <c r="AR253" s="229" t="s">
        <v>136</v>
      </c>
      <c r="AT253" s="229" t="s">
        <v>131</v>
      </c>
      <c r="AU253" s="229" t="s">
        <v>86</v>
      </c>
      <c r="AY253" s="17" t="s">
        <v>129</v>
      </c>
      <c r="BE253" s="230">
        <f>IF(N253="základní",J253,0)</f>
        <v>0</v>
      </c>
      <c r="BF253" s="230">
        <f>IF(N253="snížená",J253,0)</f>
        <v>0</v>
      </c>
      <c r="BG253" s="230">
        <f>IF(N253="zákl. přenesená",J253,0)</f>
        <v>0</v>
      </c>
      <c r="BH253" s="230">
        <f>IF(N253="sníž. přenesená",J253,0)</f>
        <v>0</v>
      </c>
      <c r="BI253" s="230">
        <f>IF(N253="nulová",J253,0)</f>
        <v>0</v>
      </c>
      <c r="BJ253" s="17" t="s">
        <v>84</v>
      </c>
      <c r="BK253" s="230">
        <f>ROUND(I253*H253,2)</f>
        <v>0</v>
      </c>
      <c r="BL253" s="17" t="s">
        <v>136</v>
      </c>
      <c r="BM253" s="229" t="s">
        <v>590</v>
      </c>
    </row>
    <row r="254" s="2" customFormat="1">
      <c r="A254" s="38"/>
      <c r="B254" s="39"/>
      <c r="C254" s="40"/>
      <c r="D254" s="231" t="s">
        <v>138</v>
      </c>
      <c r="E254" s="40"/>
      <c r="F254" s="232" t="s">
        <v>591</v>
      </c>
      <c r="G254" s="40"/>
      <c r="H254" s="40"/>
      <c r="I254" s="233"/>
      <c r="J254" s="40"/>
      <c r="K254" s="40"/>
      <c r="L254" s="44"/>
      <c r="M254" s="234"/>
      <c r="N254" s="235"/>
      <c r="O254" s="91"/>
      <c r="P254" s="91"/>
      <c r="Q254" s="91"/>
      <c r="R254" s="91"/>
      <c r="S254" s="91"/>
      <c r="T254" s="92"/>
      <c r="U254" s="38"/>
      <c r="V254" s="38"/>
      <c r="W254" s="38"/>
      <c r="X254" s="38"/>
      <c r="Y254" s="38"/>
      <c r="Z254" s="38"/>
      <c r="AA254" s="38"/>
      <c r="AB254" s="38"/>
      <c r="AC254" s="38"/>
      <c r="AD254" s="38"/>
      <c r="AE254" s="38"/>
      <c r="AT254" s="17" t="s">
        <v>138</v>
      </c>
      <c r="AU254" s="17" t="s">
        <v>86</v>
      </c>
    </row>
    <row r="255" s="2" customFormat="1" ht="14.4" customHeight="1">
      <c r="A255" s="38"/>
      <c r="B255" s="39"/>
      <c r="C255" s="218" t="s">
        <v>325</v>
      </c>
      <c r="D255" s="218" t="s">
        <v>131</v>
      </c>
      <c r="E255" s="219" t="s">
        <v>592</v>
      </c>
      <c r="F255" s="220" t="s">
        <v>593</v>
      </c>
      <c r="G255" s="221" t="s">
        <v>134</v>
      </c>
      <c r="H255" s="222">
        <v>16.5</v>
      </c>
      <c r="I255" s="223"/>
      <c r="J255" s="224">
        <f>ROUND(I255*H255,2)</f>
        <v>0</v>
      </c>
      <c r="K255" s="220" t="s">
        <v>135</v>
      </c>
      <c r="L255" s="44"/>
      <c r="M255" s="225" t="s">
        <v>1</v>
      </c>
      <c r="N255" s="226" t="s">
        <v>41</v>
      </c>
      <c r="O255" s="91"/>
      <c r="P255" s="227">
        <f>O255*H255</f>
        <v>0</v>
      </c>
      <c r="Q255" s="227">
        <v>0</v>
      </c>
      <c r="R255" s="227">
        <f>Q255*H255</f>
        <v>0</v>
      </c>
      <c r="S255" s="227">
        <v>0</v>
      </c>
      <c r="T255" s="228">
        <f>S255*H255</f>
        <v>0</v>
      </c>
      <c r="U255" s="38"/>
      <c r="V255" s="38"/>
      <c r="W255" s="38"/>
      <c r="X255" s="38"/>
      <c r="Y255" s="38"/>
      <c r="Z255" s="38"/>
      <c r="AA255" s="38"/>
      <c r="AB255" s="38"/>
      <c r="AC255" s="38"/>
      <c r="AD255" s="38"/>
      <c r="AE255" s="38"/>
      <c r="AR255" s="229" t="s">
        <v>136</v>
      </c>
      <c r="AT255" s="229" t="s">
        <v>131</v>
      </c>
      <c r="AU255" s="229" t="s">
        <v>86</v>
      </c>
      <c r="AY255" s="17" t="s">
        <v>129</v>
      </c>
      <c r="BE255" s="230">
        <f>IF(N255="základní",J255,0)</f>
        <v>0</v>
      </c>
      <c r="BF255" s="230">
        <f>IF(N255="snížená",J255,0)</f>
        <v>0</v>
      </c>
      <c r="BG255" s="230">
        <f>IF(N255="zákl. přenesená",J255,0)</f>
        <v>0</v>
      </c>
      <c r="BH255" s="230">
        <f>IF(N255="sníž. přenesená",J255,0)</f>
        <v>0</v>
      </c>
      <c r="BI255" s="230">
        <f>IF(N255="nulová",J255,0)</f>
        <v>0</v>
      </c>
      <c r="BJ255" s="17" t="s">
        <v>84</v>
      </c>
      <c r="BK255" s="230">
        <f>ROUND(I255*H255,2)</f>
        <v>0</v>
      </c>
      <c r="BL255" s="17" t="s">
        <v>136</v>
      </c>
      <c r="BM255" s="229" t="s">
        <v>594</v>
      </c>
    </row>
    <row r="256" s="2" customFormat="1">
      <c r="A256" s="38"/>
      <c r="B256" s="39"/>
      <c r="C256" s="40"/>
      <c r="D256" s="231" t="s">
        <v>138</v>
      </c>
      <c r="E256" s="40"/>
      <c r="F256" s="232" t="s">
        <v>595</v>
      </c>
      <c r="G256" s="40"/>
      <c r="H256" s="40"/>
      <c r="I256" s="233"/>
      <c r="J256" s="40"/>
      <c r="K256" s="40"/>
      <c r="L256" s="44"/>
      <c r="M256" s="234"/>
      <c r="N256" s="235"/>
      <c r="O256" s="91"/>
      <c r="P256" s="91"/>
      <c r="Q256" s="91"/>
      <c r="R256" s="91"/>
      <c r="S256" s="91"/>
      <c r="T256" s="92"/>
      <c r="U256" s="38"/>
      <c r="V256" s="38"/>
      <c r="W256" s="38"/>
      <c r="X256" s="38"/>
      <c r="Y256" s="38"/>
      <c r="Z256" s="38"/>
      <c r="AA256" s="38"/>
      <c r="AB256" s="38"/>
      <c r="AC256" s="38"/>
      <c r="AD256" s="38"/>
      <c r="AE256" s="38"/>
      <c r="AT256" s="17" t="s">
        <v>138</v>
      </c>
      <c r="AU256" s="17" t="s">
        <v>86</v>
      </c>
    </row>
    <row r="257" s="2" customFormat="1" ht="24.15" customHeight="1">
      <c r="A257" s="38"/>
      <c r="B257" s="39"/>
      <c r="C257" s="218" t="s">
        <v>332</v>
      </c>
      <c r="D257" s="218" t="s">
        <v>131</v>
      </c>
      <c r="E257" s="219" t="s">
        <v>314</v>
      </c>
      <c r="F257" s="220" t="s">
        <v>315</v>
      </c>
      <c r="G257" s="221" t="s">
        <v>134</v>
      </c>
      <c r="H257" s="222">
        <v>116.5</v>
      </c>
      <c r="I257" s="223"/>
      <c r="J257" s="224">
        <f>ROUND(I257*H257,2)</f>
        <v>0</v>
      </c>
      <c r="K257" s="220" t="s">
        <v>135</v>
      </c>
      <c r="L257" s="44"/>
      <c r="M257" s="225" t="s">
        <v>1</v>
      </c>
      <c r="N257" s="226" t="s">
        <v>41</v>
      </c>
      <c r="O257" s="91"/>
      <c r="P257" s="227">
        <f>O257*H257</f>
        <v>0</v>
      </c>
      <c r="Q257" s="227">
        <v>0.084250000000000005</v>
      </c>
      <c r="R257" s="227">
        <f>Q257*H257</f>
        <v>9.8151250000000001</v>
      </c>
      <c r="S257" s="227">
        <v>0</v>
      </c>
      <c r="T257" s="228">
        <f>S257*H257</f>
        <v>0</v>
      </c>
      <c r="U257" s="38"/>
      <c r="V257" s="38"/>
      <c r="W257" s="38"/>
      <c r="X257" s="38"/>
      <c r="Y257" s="38"/>
      <c r="Z257" s="38"/>
      <c r="AA257" s="38"/>
      <c r="AB257" s="38"/>
      <c r="AC257" s="38"/>
      <c r="AD257" s="38"/>
      <c r="AE257" s="38"/>
      <c r="AR257" s="229" t="s">
        <v>136</v>
      </c>
      <c r="AT257" s="229" t="s">
        <v>131</v>
      </c>
      <c r="AU257" s="229" t="s">
        <v>86</v>
      </c>
      <c r="AY257" s="17" t="s">
        <v>129</v>
      </c>
      <c r="BE257" s="230">
        <f>IF(N257="základní",J257,0)</f>
        <v>0</v>
      </c>
      <c r="BF257" s="230">
        <f>IF(N257="snížená",J257,0)</f>
        <v>0</v>
      </c>
      <c r="BG257" s="230">
        <f>IF(N257="zákl. přenesená",J257,0)</f>
        <v>0</v>
      </c>
      <c r="BH257" s="230">
        <f>IF(N257="sníž. přenesená",J257,0)</f>
        <v>0</v>
      </c>
      <c r="BI257" s="230">
        <f>IF(N257="nulová",J257,0)</f>
        <v>0</v>
      </c>
      <c r="BJ257" s="17" t="s">
        <v>84</v>
      </c>
      <c r="BK257" s="230">
        <f>ROUND(I257*H257,2)</f>
        <v>0</v>
      </c>
      <c r="BL257" s="17" t="s">
        <v>136</v>
      </c>
      <c r="BM257" s="229" t="s">
        <v>596</v>
      </c>
    </row>
    <row r="258" s="2" customFormat="1">
      <c r="A258" s="38"/>
      <c r="B258" s="39"/>
      <c r="C258" s="40"/>
      <c r="D258" s="231" t="s">
        <v>138</v>
      </c>
      <c r="E258" s="40"/>
      <c r="F258" s="232" t="s">
        <v>317</v>
      </c>
      <c r="G258" s="40"/>
      <c r="H258" s="40"/>
      <c r="I258" s="233"/>
      <c r="J258" s="40"/>
      <c r="K258" s="40"/>
      <c r="L258" s="44"/>
      <c r="M258" s="234"/>
      <c r="N258" s="235"/>
      <c r="O258" s="91"/>
      <c r="P258" s="91"/>
      <c r="Q258" s="91"/>
      <c r="R258" s="91"/>
      <c r="S258" s="91"/>
      <c r="T258" s="92"/>
      <c r="U258" s="38"/>
      <c r="V258" s="38"/>
      <c r="W258" s="38"/>
      <c r="X258" s="38"/>
      <c r="Y258" s="38"/>
      <c r="Z258" s="38"/>
      <c r="AA258" s="38"/>
      <c r="AB258" s="38"/>
      <c r="AC258" s="38"/>
      <c r="AD258" s="38"/>
      <c r="AE258" s="38"/>
      <c r="AT258" s="17" t="s">
        <v>138</v>
      </c>
      <c r="AU258" s="17" t="s">
        <v>86</v>
      </c>
    </row>
    <row r="259" s="13" customFormat="1">
      <c r="A259" s="13"/>
      <c r="B259" s="236"/>
      <c r="C259" s="237"/>
      <c r="D259" s="231" t="s">
        <v>140</v>
      </c>
      <c r="E259" s="238" t="s">
        <v>1</v>
      </c>
      <c r="F259" s="239" t="s">
        <v>560</v>
      </c>
      <c r="G259" s="237"/>
      <c r="H259" s="238" t="s">
        <v>1</v>
      </c>
      <c r="I259" s="240"/>
      <c r="J259" s="237"/>
      <c r="K259" s="237"/>
      <c r="L259" s="241"/>
      <c r="M259" s="242"/>
      <c r="N259" s="243"/>
      <c r="O259" s="243"/>
      <c r="P259" s="243"/>
      <c r="Q259" s="243"/>
      <c r="R259" s="243"/>
      <c r="S259" s="243"/>
      <c r="T259" s="244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45" t="s">
        <v>140</v>
      </c>
      <c r="AU259" s="245" t="s">
        <v>86</v>
      </c>
      <c r="AV259" s="13" t="s">
        <v>84</v>
      </c>
      <c r="AW259" s="13" t="s">
        <v>32</v>
      </c>
      <c r="AX259" s="13" t="s">
        <v>76</v>
      </c>
      <c r="AY259" s="245" t="s">
        <v>129</v>
      </c>
    </row>
    <row r="260" s="14" customFormat="1">
      <c r="A260" s="14"/>
      <c r="B260" s="246"/>
      <c r="C260" s="247"/>
      <c r="D260" s="231" t="s">
        <v>140</v>
      </c>
      <c r="E260" s="248" t="s">
        <v>1</v>
      </c>
      <c r="F260" s="249" t="s">
        <v>597</v>
      </c>
      <c r="G260" s="247"/>
      <c r="H260" s="250">
        <v>116.5</v>
      </c>
      <c r="I260" s="251"/>
      <c r="J260" s="247"/>
      <c r="K260" s="247"/>
      <c r="L260" s="252"/>
      <c r="M260" s="253"/>
      <c r="N260" s="254"/>
      <c r="O260" s="254"/>
      <c r="P260" s="254"/>
      <c r="Q260" s="254"/>
      <c r="R260" s="254"/>
      <c r="S260" s="254"/>
      <c r="T260" s="255"/>
      <c r="U260" s="14"/>
      <c r="V260" s="14"/>
      <c r="W260" s="14"/>
      <c r="X260" s="14"/>
      <c r="Y260" s="14"/>
      <c r="Z260" s="14"/>
      <c r="AA260" s="14"/>
      <c r="AB260" s="14"/>
      <c r="AC260" s="14"/>
      <c r="AD260" s="14"/>
      <c r="AE260" s="14"/>
      <c r="AT260" s="256" t="s">
        <v>140</v>
      </c>
      <c r="AU260" s="256" t="s">
        <v>86</v>
      </c>
      <c r="AV260" s="14" t="s">
        <v>86</v>
      </c>
      <c r="AW260" s="14" t="s">
        <v>32</v>
      </c>
      <c r="AX260" s="14" t="s">
        <v>84</v>
      </c>
      <c r="AY260" s="256" t="s">
        <v>129</v>
      </c>
    </row>
    <row r="261" s="2" customFormat="1" ht="14.4" customHeight="1">
      <c r="A261" s="38"/>
      <c r="B261" s="39"/>
      <c r="C261" s="268" t="s">
        <v>338</v>
      </c>
      <c r="D261" s="268" t="s">
        <v>226</v>
      </c>
      <c r="E261" s="269" t="s">
        <v>320</v>
      </c>
      <c r="F261" s="270" t="s">
        <v>321</v>
      </c>
      <c r="G261" s="271" t="s">
        <v>134</v>
      </c>
      <c r="H261" s="272">
        <v>124.77200000000001</v>
      </c>
      <c r="I261" s="273"/>
      <c r="J261" s="274">
        <f>ROUND(I261*H261,2)</f>
        <v>0</v>
      </c>
      <c r="K261" s="270" t="s">
        <v>135</v>
      </c>
      <c r="L261" s="275"/>
      <c r="M261" s="276" t="s">
        <v>1</v>
      </c>
      <c r="N261" s="277" t="s">
        <v>41</v>
      </c>
      <c r="O261" s="91"/>
      <c r="P261" s="227">
        <f>O261*H261</f>
        <v>0</v>
      </c>
      <c r="Q261" s="227">
        <v>0.13100000000000001</v>
      </c>
      <c r="R261" s="227">
        <f>Q261*H261</f>
        <v>16.345132000000003</v>
      </c>
      <c r="S261" s="227">
        <v>0</v>
      </c>
      <c r="T261" s="228">
        <f>S261*H261</f>
        <v>0</v>
      </c>
      <c r="U261" s="38"/>
      <c r="V261" s="38"/>
      <c r="W261" s="38"/>
      <c r="X261" s="38"/>
      <c r="Y261" s="38"/>
      <c r="Z261" s="38"/>
      <c r="AA261" s="38"/>
      <c r="AB261" s="38"/>
      <c r="AC261" s="38"/>
      <c r="AD261" s="38"/>
      <c r="AE261" s="38"/>
      <c r="AR261" s="229" t="s">
        <v>181</v>
      </c>
      <c r="AT261" s="229" t="s">
        <v>226</v>
      </c>
      <c r="AU261" s="229" t="s">
        <v>86</v>
      </c>
      <c r="AY261" s="17" t="s">
        <v>129</v>
      </c>
      <c r="BE261" s="230">
        <f>IF(N261="základní",J261,0)</f>
        <v>0</v>
      </c>
      <c r="BF261" s="230">
        <f>IF(N261="snížená",J261,0)</f>
        <v>0</v>
      </c>
      <c r="BG261" s="230">
        <f>IF(N261="zákl. přenesená",J261,0)</f>
        <v>0</v>
      </c>
      <c r="BH261" s="230">
        <f>IF(N261="sníž. přenesená",J261,0)</f>
        <v>0</v>
      </c>
      <c r="BI261" s="230">
        <f>IF(N261="nulová",J261,0)</f>
        <v>0</v>
      </c>
      <c r="BJ261" s="17" t="s">
        <v>84</v>
      </c>
      <c r="BK261" s="230">
        <f>ROUND(I261*H261,2)</f>
        <v>0</v>
      </c>
      <c r="BL261" s="17" t="s">
        <v>136</v>
      </c>
      <c r="BM261" s="229" t="s">
        <v>598</v>
      </c>
    </row>
    <row r="262" s="2" customFormat="1">
      <c r="A262" s="38"/>
      <c r="B262" s="39"/>
      <c r="C262" s="40"/>
      <c r="D262" s="231" t="s">
        <v>138</v>
      </c>
      <c r="E262" s="40"/>
      <c r="F262" s="232" t="s">
        <v>321</v>
      </c>
      <c r="G262" s="40"/>
      <c r="H262" s="40"/>
      <c r="I262" s="233"/>
      <c r="J262" s="40"/>
      <c r="K262" s="40"/>
      <c r="L262" s="44"/>
      <c r="M262" s="234"/>
      <c r="N262" s="235"/>
      <c r="O262" s="91"/>
      <c r="P262" s="91"/>
      <c r="Q262" s="91"/>
      <c r="R262" s="91"/>
      <c r="S262" s="91"/>
      <c r="T262" s="92"/>
      <c r="U262" s="38"/>
      <c r="V262" s="38"/>
      <c r="W262" s="38"/>
      <c r="X262" s="38"/>
      <c r="Y262" s="38"/>
      <c r="Z262" s="38"/>
      <c r="AA262" s="38"/>
      <c r="AB262" s="38"/>
      <c r="AC262" s="38"/>
      <c r="AD262" s="38"/>
      <c r="AE262" s="38"/>
      <c r="AT262" s="17" t="s">
        <v>138</v>
      </c>
      <c r="AU262" s="17" t="s">
        <v>86</v>
      </c>
    </row>
    <row r="263" s="13" customFormat="1">
      <c r="A263" s="13"/>
      <c r="B263" s="236"/>
      <c r="C263" s="237"/>
      <c r="D263" s="231" t="s">
        <v>140</v>
      </c>
      <c r="E263" s="238" t="s">
        <v>1</v>
      </c>
      <c r="F263" s="239" t="s">
        <v>599</v>
      </c>
      <c r="G263" s="237"/>
      <c r="H263" s="238" t="s">
        <v>1</v>
      </c>
      <c r="I263" s="240"/>
      <c r="J263" s="237"/>
      <c r="K263" s="237"/>
      <c r="L263" s="241"/>
      <c r="M263" s="242"/>
      <c r="N263" s="243"/>
      <c r="O263" s="243"/>
      <c r="P263" s="243"/>
      <c r="Q263" s="243"/>
      <c r="R263" s="243"/>
      <c r="S263" s="243"/>
      <c r="T263" s="244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45" t="s">
        <v>140</v>
      </c>
      <c r="AU263" s="245" t="s">
        <v>86</v>
      </c>
      <c r="AV263" s="13" t="s">
        <v>84</v>
      </c>
      <c r="AW263" s="13" t="s">
        <v>32</v>
      </c>
      <c r="AX263" s="13" t="s">
        <v>76</v>
      </c>
      <c r="AY263" s="245" t="s">
        <v>129</v>
      </c>
    </row>
    <row r="264" s="14" customFormat="1">
      <c r="A264" s="14"/>
      <c r="B264" s="246"/>
      <c r="C264" s="247"/>
      <c r="D264" s="231" t="s">
        <v>140</v>
      </c>
      <c r="E264" s="248" t="s">
        <v>1</v>
      </c>
      <c r="F264" s="249" t="s">
        <v>600</v>
      </c>
      <c r="G264" s="247"/>
      <c r="H264" s="250">
        <v>122.325</v>
      </c>
      <c r="I264" s="251"/>
      <c r="J264" s="247"/>
      <c r="K264" s="247"/>
      <c r="L264" s="252"/>
      <c r="M264" s="253"/>
      <c r="N264" s="254"/>
      <c r="O264" s="254"/>
      <c r="P264" s="254"/>
      <c r="Q264" s="254"/>
      <c r="R264" s="254"/>
      <c r="S264" s="254"/>
      <c r="T264" s="255"/>
      <c r="U264" s="14"/>
      <c r="V264" s="14"/>
      <c r="W264" s="14"/>
      <c r="X264" s="14"/>
      <c r="Y264" s="14"/>
      <c r="Z264" s="14"/>
      <c r="AA264" s="14"/>
      <c r="AB264" s="14"/>
      <c r="AC264" s="14"/>
      <c r="AD264" s="14"/>
      <c r="AE264" s="14"/>
      <c r="AT264" s="256" t="s">
        <v>140</v>
      </c>
      <c r="AU264" s="256" t="s">
        <v>86</v>
      </c>
      <c r="AV264" s="14" t="s">
        <v>86</v>
      </c>
      <c r="AW264" s="14" t="s">
        <v>32</v>
      </c>
      <c r="AX264" s="14" t="s">
        <v>84</v>
      </c>
      <c r="AY264" s="256" t="s">
        <v>129</v>
      </c>
    </row>
    <row r="265" s="14" customFormat="1">
      <c r="A265" s="14"/>
      <c r="B265" s="246"/>
      <c r="C265" s="247"/>
      <c r="D265" s="231" t="s">
        <v>140</v>
      </c>
      <c r="E265" s="247"/>
      <c r="F265" s="249" t="s">
        <v>601</v>
      </c>
      <c r="G265" s="247"/>
      <c r="H265" s="250">
        <v>124.77200000000001</v>
      </c>
      <c r="I265" s="251"/>
      <c r="J265" s="247"/>
      <c r="K265" s="247"/>
      <c r="L265" s="252"/>
      <c r="M265" s="253"/>
      <c r="N265" s="254"/>
      <c r="O265" s="254"/>
      <c r="P265" s="254"/>
      <c r="Q265" s="254"/>
      <c r="R265" s="254"/>
      <c r="S265" s="254"/>
      <c r="T265" s="255"/>
      <c r="U265" s="14"/>
      <c r="V265" s="14"/>
      <c r="W265" s="14"/>
      <c r="X265" s="14"/>
      <c r="Y265" s="14"/>
      <c r="Z265" s="14"/>
      <c r="AA265" s="14"/>
      <c r="AB265" s="14"/>
      <c r="AC265" s="14"/>
      <c r="AD265" s="14"/>
      <c r="AE265" s="14"/>
      <c r="AT265" s="256" t="s">
        <v>140</v>
      </c>
      <c r="AU265" s="256" t="s">
        <v>86</v>
      </c>
      <c r="AV265" s="14" t="s">
        <v>86</v>
      </c>
      <c r="AW265" s="14" t="s">
        <v>4</v>
      </c>
      <c r="AX265" s="14" t="s">
        <v>84</v>
      </c>
      <c r="AY265" s="256" t="s">
        <v>129</v>
      </c>
    </row>
    <row r="266" s="2" customFormat="1" ht="14.4" customHeight="1">
      <c r="A266" s="38"/>
      <c r="B266" s="39"/>
      <c r="C266" s="268" t="s">
        <v>344</v>
      </c>
      <c r="D266" s="268" t="s">
        <v>226</v>
      </c>
      <c r="E266" s="269" t="s">
        <v>602</v>
      </c>
      <c r="F266" s="270" t="s">
        <v>603</v>
      </c>
      <c r="G266" s="271" t="s">
        <v>134</v>
      </c>
      <c r="H266" s="272">
        <v>21.446999999999999</v>
      </c>
      <c r="I266" s="273"/>
      <c r="J266" s="274">
        <f>ROUND(I266*H266,2)</f>
        <v>0</v>
      </c>
      <c r="K266" s="270" t="s">
        <v>135</v>
      </c>
      <c r="L266" s="275"/>
      <c r="M266" s="276" t="s">
        <v>1</v>
      </c>
      <c r="N266" s="277" t="s">
        <v>41</v>
      </c>
      <c r="O266" s="91"/>
      <c r="P266" s="227">
        <f>O266*H266</f>
        <v>0</v>
      </c>
      <c r="Q266" s="227">
        <v>0.17599999999999999</v>
      </c>
      <c r="R266" s="227">
        <f>Q266*H266</f>
        <v>3.7746719999999998</v>
      </c>
      <c r="S266" s="227">
        <v>0</v>
      </c>
      <c r="T266" s="228">
        <f>S266*H266</f>
        <v>0</v>
      </c>
      <c r="U266" s="38"/>
      <c r="V266" s="38"/>
      <c r="W266" s="38"/>
      <c r="X266" s="38"/>
      <c r="Y266" s="38"/>
      <c r="Z266" s="38"/>
      <c r="AA266" s="38"/>
      <c r="AB266" s="38"/>
      <c r="AC266" s="38"/>
      <c r="AD266" s="38"/>
      <c r="AE266" s="38"/>
      <c r="AR266" s="229" t="s">
        <v>181</v>
      </c>
      <c r="AT266" s="229" t="s">
        <v>226</v>
      </c>
      <c r="AU266" s="229" t="s">
        <v>86</v>
      </c>
      <c r="AY266" s="17" t="s">
        <v>129</v>
      </c>
      <c r="BE266" s="230">
        <f>IF(N266="základní",J266,0)</f>
        <v>0</v>
      </c>
      <c r="BF266" s="230">
        <f>IF(N266="snížená",J266,0)</f>
        <v>0</v>
      </c>
      <c r="BG266" s="230">
        <f>IF(N266="zákl. přenesená",J266,0)</f>
        <v>0</v>
      </c>
      <c r="BH266" s="230">
        <f>IF(N266="sníž. přenesená",J266,0)</f>
        <v>0</v>
      </c>
      <c r="BI266" s="230">
        <f>IF(N266="nulová",J266,0)</f>
        <v>0</v>
      </c>
      <c r="BJ266" s="17" t="s">
        <v>84</v>
      </c>
      <c r="BK266" s="230">
        <f>ROUND(I266*H266,2)</f>
        <v>0</v>
      </c>
      <c r="BL266" s="17" t="s">
        <v>136</v>
      </c>
      <c r="BM266" s="229" t="s">
        <v>604</v>
      </c>
    </row>
    <row r="267" s="2" customFormat="1">
      <c r="A267" s="38"/>
      <c r="B267" s="39"/>
      <c r="C267" s="40"/>
      <c r="D267" s="231" t="s">
        <v>138</v>
      </c>
      <c r="E267" s="40"/>
      <c r="F267" s="232" t="s">
        <v>603</v>
      </c>
      <c r="G267" s="40"/>
      <c r="H267" s="40"/>
      <c r="I267" s="233"/>
      <c r="J267" s="40"/>
      <c r="K267" s="40"/>
      <c r="L267" s="44"/>
      <c r="M267" s="234"/>
      <c r="N267" s="235"/>
      <c r="O267" s="91"/>
      <c r="P267" s="91"/>
      <c r="Q267" s="91"/>
      <c r="R267" s="91"/>
      <c r="S267" s="91"/>
      <c r="T267" s="92"/>
      <c r="U267" s="38"/>
      <c r="V267" s="38"/>
      <c r="W267" s="38"/>
      <c r="X267" s="38"/>
      <c r="Y267" s="38"/>
      <c r="Z267" s="38"/>
      <c r="AA267" s="38"/>
      <c r="AB267" s="38"/>
      <c r="AC267" s="38"/>
      <c r="AD267" s="38"/>
      <c r="AE267" s="38"/>
      <c r="AT267" s="17" t="s">
        <v>138</v>
      </c>
      <c r="AU267" s="17" t="s">
        <v>86</v>
      </c>
    </row>
    <row r="268" s="13" customFormat="1">
      <c r="A268" s="13"/>
      <c r="B268" s="236"/>
      <c r="C268" s="237"/>
      <c r="D268" s="231" t="s">
        <v>140</v>
      </c>
      <c r="E268" s="238" t="s">
        <v>1</v>
      </c>
      <c r="F268" s="239" t="s">
        <v>605</v>
      </c>
      <c r="G268" s="237"/>
      <c r="H268" s="238" t="s">
        <v>1</v>
      </c>
      <c r="I268" s="240"/>
      <c r="J268" s="237"/>
      <c r="K268" s="237"/>
      <c r="L268" s="241"/>
      <c r="M268" s="242"/>
      <c r="N268" s="243"/>
      <c r="O268" s="243"/>
      <c r="P268" s="243"/>
      <c r="Q268" s="243"/>
      <c r="R268" s="243"/>
      <c r="S268" s="243"/>
      <c r="T268" s="244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45" t="s">
        <v>140</v>
      </c>
      <c r="AU268" s="245" t="s">
        <v>86</v>
      </c>
      <c r="AV268" s="13" t="s">
        <v>84</v>
      </c>
      <c r="AW268" s="13" t="s">
        <v>32</v>
      </c>
      <c r="AX268" s="13" t="s">
        <v>76</v>
      </c>
      <c r="AY268" s="245" t="s">
        <v>129</v>
      </c>
    </row>
    <row r="269" s="14" customFormat="1">
      <c r="A269" s="14"/>
      <c r="B269" s="246"/>
      <c r="C269" s="247"/>
      <c r="D269" s="231" t="s">
        <v>140</v>
      </c>
      <c r="E269" s="248" t="s">
        <v>1</v>
      </c>
      <c r="F269" s="249" t="s">
        <v>606</v>
      </c>
      <c r="G269" s="247"/>
      <c r="H269" s="250">
        <v>21.026</v>
      </c>
      <c r="I269" s="251"/>
      <c r="J269" s="247"/>
      <c r="K269" s="247"/>
      <c r="L269" s="252"/>
      <c r="M269" s="253"/>
      <c r="N269" s="254"/>
      <c r="O269" s="254"/>
      <c r="P269" s="254"/>
      <c r="Q269" s="254"/>
      <c r="R269" s="254"/>
      <c r="S269" s="254"/>
      <c r="T269" s="255"/>
      <c r="U269" s="14"/>
      <c r="V269" s="14"/>
      <c r="W269" s="14"/>
      <c r="X269" s="14"/>
      <c r="Y269" s="14"/>
      <c r="Z269" s="14"/>
      <c r="AA269" s="14"/>
      <c r="AB269" s="14"/>
      <c r="AC269" s="14"/>
      <c r="AD269" s="14"/>
      <c r="AE269" s="14"/>
      <c r="AT269" s="256" t="s">
        <v>140</v>
      </c>
      <c r="AU269" s="256" t="s">
        <v>86</v>
      </c>
      <c r="AV269" s="14" t="s">
        <v>86</v>
      </c>
      <c r="AW269" s="14" t="s">
        <v>32</v>
      </c>
      <c r="AX269" s="14" t="s">
        <v>84</v>
      </c>
      <c r="AY269" s="256" t="s">
        <v>129</v>
      </c>
    </row>
    <row r="270" s="14" customFormat="1">
      <c r="A270" s="14"/>
      <c r="B270" s="246"/>
      <c r="C270" s="247"/>
      <c r="D270" s="231" t="s">
        <v>140</v>
      </c>
      <c r="E270" s="247"/>
      <c r="F270" s="249" t="s">
        <v>607</v>
      </c>
      <c r="G270" s="247"/>
      <c r="H270" s="250">
        <v>21.446999999999999</v>
      </c>
      <c r="I270" s="251"/>
      <c r="J270" s="247"/>
      <c r="K270" s="247"/>
      <c r="L270" s="252"/>
      <c r="M270" s="253"/>
      <c r="N270" s="254"/>
      <c r="O270" s="254"/>
      <c r="P270" s="254"/>
      <c r="Q270" s="254"/>
      <c r="R270" s="254"/>
      <c r="S270" s="254"/>
      <c r="T270" s="255"/>
      <c r="U270" s="14"/>
      <c r="V270" s="14"/>
      <c r="W270" s="14"/>
      <c r="X270" s="14"/>
      <c r="Y270" s="14"/>
      <c r="Z270" s="14"/>
      <c r="AA270" s="14"/>
      <c r="AB270" s="14"/>
      <c r="AC270" s="14"/>
      <c r="AD270" s="14"/>
      <c r="AE270" s="14"/>
      <c r="AT270" s="256" t="s">
        <v>140</v>
      </c>
      <c r="AU270" s="256" t="s">
        <v>86</v>
      </c>
      <c r="AV270" s="14" t="s">
        <v>86</v>
      </c>
      <c r="AW270" s="14" t="s">
        <v>4</v>
      </c>
      <c r="AX270" s="14" t="s">
        <v>84</v>
      </c>
      <c r="AY270" s="256" t="s">
        <v>129</v>
      </c>
    </row>
    <row r="271" s="2" customFormat="1" ht="24.15" customHeight="1">
      <c r="A271" s="38"/>
      <c r="B271" s="39"/>
      <c r="C271" s="218" t="s">
        <v>352</v>
      </c>
      <c r="D271" s="218" t="s">
        <v>131</v>
      </c>
      <c r="E271" s="219" t="s">
        <v>608</v>
      </c>
      <c r="F271" s="220" t="s">
        <v>609</v>
      </c>
      <c r="G271" s="221" t="s">
        <v>134</v>
      </c>
      <c r="H271" s="222">
        <v>20.024999999999999</v>
      </c>
      <c r="I271" s="223"/>
      <c r="J271" s="224">
        <f>ROUND(I271*H271,2)</f>
        <v>0</v>
      </c>
      <c r="K271" s="220" t="s">
        <v>135</v>
      </c>
      <c r="L271" s="44"/>
      <c r="M271" s="225" t="s">
        <v>1</v>
      </c>
      <c r="N271" s="226" t="s">
        <v>41</v>
      </c>
      <c r="O271" s="91"/>
      <c r="P271" s="227">
        <f>O271*H271</f>
        <v>0</v>
      </c>
      <c r="Q271" s="227">
        <v>0.085650000000000004</v>
      </c>
      <c r="R271" s="227">
        <f>Q271*H271</f>
        <v>1.7151412500000001</v>
      </c>
      <c r="S271" s="227">
        <v>0</v>
      </c>
      <c r="T271" s="228">
        <f>S271*H271</f>
        <v>0</v>
      </c>
      <c r="U271" s="38"/>
      <c r="V271" s="38"/>
      <c r="W271" s="38"/>
      <c r="X271" s="38"/>
      <c r="Y271" s="38"/>
      <c r="Z271" s="38"/>
      <c r="AA271" s="38"/>
      <c r="AB271" s="38"/>
      <c r="AC271" s="38"/>
      <c r="AD271" s="38"/>
      <c r="AE271" s="38"/>
      <c r="AR271" s="229" t="s">
        <v>136</v>
      </c>
      <c r="AT271" s="229" t="s">
        <v>131</v>
      </c>
      <c r="AU271" s="229" t="s">
        <v>86</v>
      </c>
      <c r="AY271" s="17" t="s">
        <v>129</v>
      </c>
      <c r="BE271" s="230">
        <f>IF(N271="základní",J271,0)</f>
        <v>0</v>
      </c>
      <c r="BF271" s="230">
        <f>IF(N271="snížená",J271,0)</f>
        <v>0</v>
      </c>
      <c r="BG271" s="230">
        <f>IF(N271="zákl. přenesená",J271,0)</f>
        <v>0</v>
      </c>
      <c r="BH271" s="230">
        <f>IF(N271="sníž. přenesená",J271,0)</f>
        <v>0</v>
      </c>
      <c r="BI271" s="230">
        <f>IF(N271="nulová",J271,0)</f>
        <v>0</v>
      </c>
      <c r="BJ271" s="17" t="s">
        <v>84</v>
      </c>
      <c r="BK271" s="230">
        <f>ROUND(I271*H271,2)</f>
        <v>0</v>
      </c>
      <c r="BL271" s="17" t="s">
        <v>136</v>
      </c>
      <c r="BM271" s="229" t="s">
        <v>610</v>
      </c>
    </row>
    <row r="272" s="2" customFormat="1">
      <c r="A272" s="38"/>
      <c r="B272" s="39"/>
      <c r="C272" s="40"/>
      <c r="D272" s="231" t="s">
        <v>138</v>
      </c>
      <c r="E272" s="40"/>
      <c r="F272" s="232" t="s">
        <v>611</v>
      </c>
      <c r="G272" s="40"/>
      <c r="H272" s="40"/>
      <c r="I272" s="233"/>
      <c r="J272" s="40"/>
      <c r="K272" s="40"/>
      <c r="L272" s="44"/>
      <c r="M272" s="234"/>
      <c r="N272" s="235"/>
      <c r="O272" s="91"/>
      <c r="P272" s="91"/>
      <c r="Q272" s="91"/>
      <c r="R272" s="91"/>
      <c r="S272" s="91"/>
      <c r="T272" s="92"/>
      <c r="U272" s="38"/>
      <c r="V272" s="38"/>
      <c r="W272" s="38"/>
      <c r="X272" s="38"/>
      <c r="Y272" s="38"/>
      <c r="Z272" s="38"/>
      <c r="AA272" s="38"/>
      <c r="AB272" s="38"/>
      <c r="AC272" s="38"/>
      <c r="AD272" s="38"/>
      <c r="AE272" s="38"/>
      <c r="AT272" s="17" t="s">
        <v>138</v>
      </c>
      <c r="AU272" s="17" t="s">
        <v>86</v>
      </c>
    </row>
    <row r="273" s="13" customFormat="1">
      <c r="A273" s="13"/>
      <c r="B273" s="236"/>
      <c r="C273" s="237"/>
      <c r="D273" s="231" t="s">
        <v>140</v>
      </c>
      <c r="E273" s="238" t="s">
        <v>1</v>
      </c>
      <c r="F273" s="239" t="s">
        <v>605</v>
      </c>
      <c r="G273" s="237"/>
      <c r="H273" s="238" t="s">
        <v>1</v>
      </c>
      <c r="I273" s="240"/>
      <c r="J273" s="237"/>
      <c r="K273" s="237"/>
      <c r="L273" s="241"/>
      <c r="M273" s="242"/>
      <c r="N273" s="243"/>
      <c r="O273" s="243"/>
      <c r="P273" s="243"/>
      <c r="Q273" s="243"/>
      <c r="R273" s="243"/>
      <c r="S273" s="243"/>
      <c r="T273" s="244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45" t="s">
        <v>140</v>
      </c>
      <c r="AU273" s="245" t="s">
        <v>86</v>
      </c>
      <c r="AV273" s="13" t="s">
        <v>84</v>
      </c>
      <c r="AW273" s="13" t="s">
        <v>32</v>
      </c>
      <c r="AX273" s="13" t="s">
        <v>76</v>
      </c>
      <c r="AY273" s="245" t="s">
        <v>129</v>
      </c>
    </row>
    <row r="274" s="14" customFormat="1">
      <c r="A274" s="14"/>
      <c r="B274" s="246"/>
      <c r="C274" s="247"/>
      <c r="D274" s="231" t="s">
        <v>140</v>
      </c>
      <c r="E274" s="248" t="s">
        <v>1</v>
      </c>
      <c r="F274" s="249" t="s">
        <v>612</v>
      </c>
      <c r="G274" s="247"/>
      <c r="H274" s="250">
        <v>20.024999999999999</v>
      </c>
      <c r="I274" s="251"/>
      <c r="J274" s="247"/>
      <c r="K274" s="247"/>
      <c r="L274" s="252"/>
      <c r="M274" s="253"/>
      <c r="N274" s="254"/>
      <c r="O274" s="254"/>
      <c r="P274" s="254"/>
      <c r="Q274" s="254"/>
      <c r="R274" s="254"/>
      <c r="S274" s="254"/>
      <c r="T274" s="255"/>
      <c r="U274" s="14"/>
      <c r="V274" s="14"/>
      <c r="W274" s="14"/>
      <c r="X274" s="14"/>
      <c r="Y274" s="14"/>
      <c r="Z274" s="14"/>
      <c r="AA274" s="14"/>
      <c r="AB274" s="14"/>
      <c r="AC274" s="14"/>
      <c r="AD274" s="14"/>
      <c r="AE274" s="14"/>
      <c r="AT274" s="256" t="s">
        <v>140</v>
      </c>
      <c r="AU274" s="256" t="s">
        <v>86</v>
      </c>
      <c r="AV274" s="14" t="s">
        <v>86</v>
      </c>
      <c r="AW274" s="14" t="s">
        <v>32</v>
      </c>
      <c r="AX274" s="14" t="s">
        <v>84</v>
      </c>
      <c r="AY274" s="256" t="s">
        <v>129</v>
      </c>
    </row>
    <row r="275" s="12" customFormat="1" ht="22.8" customHeight="1">
      <c r="A275" s="12"/>
      <c r="B275" s="202"/>
      <c r="C275" s="203"/>
      <c r="D275" s="204" t="s">
        <v>75</v>
      </c>
      <c r="E275" s="216" t="s">
        <v>181</v>
      </c>
      <c r="F275" s="216" t="s">
        <v>337</v>
      </c>
      <c r="G275" s="203"/>
      <c r="H275" s="203"/>
      <c r="I275" s="206"/>
      <c r="J275" s="217">
        <f>BK275</f>
        <v>0</v>
      </c>
      <c r="K275" s="203"/>
      <c r="L275" s="208"/>
      <c r="M275" s="209"/>
      <c r="N275" s="210"/>
      <c r="O275" s="210"/>
      <c r="P275" s="211">
        <f>SUM(P276:P287)</f>
        <v>0</v>
      </c>
      <c r="Q275" s="210"/>
      <c r="R275" s="211">
        <f>SUM(R276:R287)</f>
        <v>0.0315</v>
      </c>
      <c r="S275" s="210"/>
      <c r="T275" s="212">
        <f>SUM(T276:T287)</f>
        <v>0</v>
      </c>
      <c r="U275" s="12"/>
      <c r="V275" s="12"/>
      <c r="W275" s="12"/>
      <c r="X275" s="12"/>
      <c r="Y275" s="12"/>
      <c r="Z275" s="12"/>
      <c r="AA275" s="12"/>
      <c r="AB275" s="12"/>
      <c r="AC275" s="12"/>
      <c r="AD275" s="12"/>
      <c r="AE275" s="12"/>
      <c r="AR275" s="213" t="s">
        <v>84</v>
      </c>
      <c r="AT275" s="214" t="s">
        <v>75</v>
      </c>
      <c r="AU275" s="214" t="s">
        <v>84</v>
      </c>
      <c r="AY275" s="213" t="s">
        <v>129</v>
      </c>
      <c r="BK275" s="215">
        <f>SUM(BK276:BK287)</f>
        <v>0</v>
      </c>
    </row>
    <row r="276" s="2" customFormat="1" ht="24.15" customHeight="1">
      <c r="A276" s="38"/>
      <c r="B276" s="39"/>
      <c r="C276" s="218" t="s">
        <v>356</v>
      </c>
      <c r="D276" s="218" t="s">
        <v>131</v>
      </c>
      <c r="E276" s="219" t="s">
        <v>613</v>
      </c>
      <c r="F276" s="220" t="s">
        <v>614</v>
      </c>
      <c r="G276" s="221" t="s">
        <v>291</v>
      </c>
      <c r="H276" s="222">
        <v>10</v>
      </c>
      <c r="I276" s="223"/>
      <c r="J276" s="224">
        <f>ROUND(I276*H276,2)</f>
        <v>0</v>
      </c>
      <c r="K276" s="220" t="s">
        <v>135</v>
      </c>
      <c r="L276" s="44"/>
      <c r="M276" s="225" t="s">
        <v>1</v>
      </c>
      <c r="N276" s="226" t="s">
        <v>41</v>
      </c>
      <c r="O276" s="91"/>
      <c r="P276" s="227">
        <f>O276*H276</f>
        <v>0</v>
      </c>
      <c r="Q276" s="227">
        <v>0.0027599999999999999</v>
      </c>
      <c r="R276" s="227">
        <f>Q276*H276</f>
        <v>0.0276</v>
      </c>
      <c r="S276" s="227">
        <v>0</v>
      </c>
      <c r="T276" s="228">
        <f>S276*H276</f>
        <v>0</v>
      </c>
      <c r="U276" s="38"/>
      <c r="V276" s="38"/>
      <c r="W276" s="38"/>
      <c r="X276" s="38"/>
      <c r="Y276" s="38"/>
      <c r="Z276" s="38"/>
      <c r="AA276" s="38"/>
      <c r="AB276" s="38"/>
      <c r="AC276" s="38"/>
      <c r="AD276" s="38"/>
      <c r="AE276" s="38"/>
      <c r="AR276" s="229" t="s">
        <v>136</v>
      </c>
      <c r="AT276" s="229" t="s">
        <v>131</v>
      </c>
      <c r="AU276" s="229" t="s">
        <v>86</v>
      </c>
      <c r="AY276" s="17" t="s">
        <v>129</v>
      </c>
      <c r="BE276" s="230">
        <f>IF(N276="základní",J276,0)</f>
        <v>0</v>
      </c>
      <c r="BF276" s="230">
        <f>IF(N276="snížená",J276,0)</f>
        <v>0</v>
      </c>
      <c r="BG276" s="230">
        <f>IF(N276="zákl. přenesená",J276,0)</f>
        <v>0</v>
      </c>
      <c r="BH276" s="230">
        <f>IF(N276="sníž. přenesená",J276,0)</f>
        <v>0</v>
      </c>
      <c r="BI276" s="230">
        <f>IF(N276="nulová",J276,0)</f>
        <v>0</v>
      </c>
      <c r="BJ276" s="17" t="s">
        <v>84</v>
      </c>
      <c r="BK276" s="230">
        <f>ROUND(I276*H276,2)</f>
        <v>0</v>
      </c>
      <c r="BL276" s="17" t="s">
        <v>136</v>
      </c>
      <c r="BM276" s="229" t="s">
        <v>615</v>
      </c>
    </row>
    <row r="277" s="2" customFormat="1">
      <c r="A277" s="38"/>
      <c r="B277" s="39"/>
      <c r="C277" s="40"/>
      <c r="D277" s="231" t="s">
        <v>138</v>
      </c>
      <c r="E277" s="40"/>
      <c r="F277" s="232" t="s">
        <v>616</v>
      </c>
      <c r="G277" s="40"/>
      <c r="H277" s="40"/>
      <c r="I277" s="233"/>
      <c r="J277" s="40"/>
      <c r="K277" s="40"/>
      <c r="L277" s="44"/>
      <c r="M277" s="234"/>
      <c r="N277" s="235"/>
      <c r="O277" s="91"/>
      <c r="P277" s="91"/>
      <c r="Q277" s="91"/>
      <c r="R277" s="91"/>
      <c r="S277" s="91"/>
      <c r="T277" s="92"/>
      <c r="U277" s="38"/>
      <c r="V277" s="38"/>
      <c r="W277" s="38"/>
      <c r="X277" s="38"/>
      <c r="Y277" s="38"/>
      <c r="Z277" s="38"/>
      <c r="AA277" s="38"/>
      <c r="AB277" s="38"/>
      <c r="AC277" s="38"/>
      <c r="AD277" s="38"/>
      <c r="AE277" s="38"/>
      <c r="AT277" s="17" t="s">
        <v>138</v>
      </c>
      <c r="AU277" s="17" t="s">
        <v>86</v>
      </c>
    </row>
    <row r="278" s="13" customFormat="1">
      <c r="A278" s="13"/>
      <c r="B278" s="236"/>
      <c r="C278" s="237"/>
      <c r="D278" s="231" t="s">
        <v>140</v>
      </c>
      <c r="E278" s="238" t="s">
        <v>1</v>
      </c>
      <c r="F278" s="239" t="s">
        <v>617</v>
      </c>
      <c r="G278" s="237"/>
      <c r="H278" s="238" t="s">
        <v>1</v>
      </c>
      <c r="I278" s="240"/>
      <c r="J278" s="237"/>
      <c r="K278" s="237"/>
      <c r="L278" s="241"/>
      <c r="M278" s="242"/>
      <c r="N278" s="243"/>
      <c r="O278" s="243"/>
      <c r="P278" s="243"/>
      <c r="Q278" s="243"/>
      <c r="R278" s="243"/>
      <c r="S278" s="243"/>
      <c r="T278" s="244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45" t="s">
        <v>140</v>
      </c>
      <c r="AU278" s="245" t="s">
        <v>86</v>
      </c>
      <c r="AV278" s="13" t="s">
        <v>84</v>
      </c>
      <c r="AW278" s="13" t="s">
        <v>32</v>
      </c>
      <c r="AX278" s="13" t="s">
        <v>76</v>
      </c>
      <c r="AY278" s="245" t="s">
        <v>129</v>
      </c>
    </row>
    <row r="279" s="14" customFormat="1">
      <c r="A279" s="14"/>
      <c r="B279" s="246"/>
      <c r="C279" s="247"/>
      <c r="D279" s="231" t="s">
        <v>140</v>
      </c>
      <c r="E279" s="248" t="s">
        <v>1</v>
      </c>
      <c r="F279" s="249" t="s">
        <v>199</v>
      </c>
      <c r="G279" s="247"/>
      <c r="H279" s="250">
        <v>10</v>
      </c>
      <c r="I279" s="251"/>
      <c r="J279" s="247"/>
      <c r="K279" s="247"/>
      <c r="L279" s="252"/>
      <c r="M279" s="253"/>
      <c r="N279" s="254"/>
      <c r="O279" s="254"/>
      <c r="P279" s="254"/>
      <c r="Q279" s="254"/>
      <c r="R279" s="254"/>
      <c r="S279" s="254"/>
      <c r="T279" s="255"/>
      <c r="U279" s="14"/>
      <c r="V279" s="14"/>
      <c r="W279" s="14"/>
      <c r="X279" s="14"/>
      <c r="Y279" s="14"/>
      <c r="Z279" s="14"/>
      <c r="AA279" s="14"/>
      <c r="AB279" s="14"/>
      <c r="AC279" s="14"/>
      <c r="AD279" s="14"/>
      <c r="AE279" s="14"/>
      <c r="AT279" s="256" t="s">
        <v>140</v>
      </c>
      <c r="AU279" s="256" t="s">
        <v>86</v>
      </c>
      <c r="AV279" s="14" t="s">
        <v>86</v>
      </c>
      <c r="AW279" s="14" t="s">
        <v>32</v>
      </c>
      <c r="AX279" s="14" t="s">
        <v>84</v>
      </c>
      <c r="AY279" s="256" t="s">
        <v>129</v>
      </c>
    </row>
    <row r="280" s="2" customFormat="1" ht="24.15" customHeight="1">
      <c r="A280" s="38"/>
      <c r="B280" s="39"/>
      <c r="C280" s="218" t="s">
        <v>360</v>
      </c>
      <c r="D280" s="218" t="s">
        <v>131</v>
      </c>
      <c r="E280" s="219" t="s">
        <v>618</v>
      </c>
      <c r="F280" s="220" t="s">
        <v>619</v>
      </c>
      <c r="G280" s="221" t="s">
        <v>146</v>
      </c>
      <c r="H280" s="222">
        <v>3</v>
      </c>
      <c r="I280" s="223"/>
      <c r="J280" s="224">
        <f>ROUND(I280*H280,2)</f>
        <v>0</v>
      </c>
      <c r="K280" s="220" t="s">
        <v>135</v>
      </c>
      <c r="L280" s="44"/>
      <c r="M280" s="225" t="s">
        <v>1</v>
      </c>
      <c r="N280" s="226" t="s">
        <v>41</v>
      </c>
      <c r="O280" s="91"/>
      <c r="P280" s="227">
        <f>O280*H280</f>
        <v>0</v>
      </c>
      <c r="Q280" s="227">
        <v>0</v>
      </c>
      <c r="R280" s="227">
        <f>Q280*H280</f>
        <v>0</v>
      </c>
      <c r="S280" s="227">
        <v>0</v>
      </c>
      <c r="T280" s="228">
        <f>S280*H280</f>
        <v>0</v>
      </c>
      <c r="U280" s="38"/>
      <c r="V280" s="38"/>
      <c r="W280" s="38"/>
      <c r="X280" s="38"/>
      <c r="Y280" s="38"/>
      <c r="Z280" s="38"/>
      <c r="AA280" s="38"/>
      <c r="AB280" s="38"/>
      <c r="AC280" s="38"/>
      <c r="AD280" s="38"/>
      <c r="AE280" s="38"/>
      <c r="AR280" s="229" t="s">
        <v>136</v>
      </c>
      <c r="AT280" s="229" t="s">
        <v>131</v>
      </c>
      <c r="AU280" s="229" t="s">
        <v>86</v>
      </c>
      <c r="AY280" s="17" t="s">
        <v>129</v>
      </c>
      <c r="BE280" s="230">
        <f>IF(N280="základní",J280,0)</f>
        <v>0</v>
      </c>
      <c r="BF280" s="230">
        <f>IF(N280="snížená",J280,0)</f>
        <v>0</v>
      </c>
      <c r="BG280" s="230">
        <f>IF(N280="zákl. přenesená",J280,0)</f>
        <v>0</v>
      </c>
      <c r="BH280" s="230">
        <f>IF(N280="sníž. přenesená",J280,0)</f>
        <v>0</v>
      </c>
      <c r="BI280" s="230">
        <f>IF(N280="nulová",J280,0)</f>
        <v>0</v>
      </c>
      <c r="BJ280" s="17" t="s">
        <v>84</v>
      </c>
      <c r="BK280" s="230">
        <f>ROUND(I280*H280,2)</f>
        <v>0</v>
      </c>
      <c r="BL280" s="17" t="s">
        <v>136</v>
      </c>
      <c r="BM280" s="229" t="s">
        <v>620</v>
      </c>
    </row>
    <row r="281" s="2" customFormat="1">
      <c r="A281" s="38"/>
      <c r="B281" s="39"/>
      <c r="C281" s="40"/>
      <c r="D281" s="231" t="s">
        <v>138</v>
      </c>
      <c r="E281" s="40"/>
      <c r="F281" s="232" t="s">
        <v>621</v>
      </c>
      <c r="G281" s="40"/>
      <c r="H281" s="40"/>
      <c r="I281" s="233"/>
      <c r="J281" s="40"/>
      <c r="K281" s="40"/>
      <c r="L281" s="44"/>
      <c r="M281" s="234"/>
      <c r="N281" s="235"/>
      <c r="O281" s="91"/>
      <c r="P281" s="91"/>
      <c r="Q281" s="91"/>
      <c r="R281" s="91"/>
      <c r="S281" s="91"/>
      <c r="T281" s="92"/>
      <c r="U281" s="38"/>
      <c r="V281" s="38"/>
      <c r="W281" s="38"/>
      <c r="X281" s="38"/>
      <c r="Y281" s="38"/>
      <c r="Z281" s="38"/>
      <c r="AA281" s="38"/>
      <c r="AB281" s="38"/>
      <c r="AC281" s="38"/>
      <c r="AD281" s="38"/>
      <c r="AE281" s="38"/>
      <c r="AT281" s="17" t="s">
        <v>138</v>
      </c>
      <c r="AU281" s="17" t="s">
        <v>86</v>
      </c>
    </row>
    <row r="282" s="2" customFormat="1" ht="24.15" customHeight="1">
      <c r="A282" s="38"/>
      <c r="B282" s="39"/>
      <c r="C282" s="268" t="s">
        <v>364</v>
      </c>
      <c r="D282" s="268" t="s">
        <v>226</v>
      </c>
      <c r="E282" s="269" t="s">
        <v>622</v>
      </c>
      <c r="F282" s="270" t="s">
        <v>623</v>
      </c>
      <c r="G282" s="271" t="s">
        <v>146</v>
      </c>
      <c r="H282" s="272">
        <v>1</v>
      </c>
      <c r="I282" s="273"/>
      <c r="J282" s="274">
        <f>ROUND(I282*H282,2)</f>
        <v>0</v>
      </c>
      <c r="K282" s="270" t="s">
        <v>135</v>
      </c>
      <c r="L282" s="275"/>
      <c r="M282" s="276" t="s">
        <v>1</v>
      </c>
      <c r="N282" s="277" t="s">
        <v>41</v>
      </c>
      <c r="O282" s="91"/>
      <c r="P282" s="227">
        <f>O282*H282</f>
        <v>0</v>
      </c>
      <c r="Q282" s="227">
        <v>0.0012999999999999999</v>
      </c>
      <c r="R282" s="227">
        <f>Q282*H282</f>
        <v>0.0012999999999999999</v>
      </c>
      <c r="S282" s="227">
        <v>0</v>
      </c>
      <c r="T282" s="228">
        <f>S282*H282</f>
        <v>0</v>
      </c>
      <c r="U282" s="38"/>
      <c r="V282" s="38"/>
      <c r="W282" s="38"/>
      <c r="X282" s="38"/>
      <c r="Y282" s="38"/>
      <c r="Z282" s="38"/>
      <c r="AA282" s="38"/>
      <c r="AB282" s="38"/>
      <c r="AC282" s="38"/>
      <c r="AD282" s="38"/>
      <c r="AE282" s="38"/>
      <c r="AR282" s="229" t="s">
        <v>181</v>
      </c>
      <c r="AT282" s="229" t="s">
        <v>226</v>
      </c>
      <c r="AU282" s="229" t="s">
        <v>86</v>
      </c>
      <c r="AY282" s="17" t="s">
        <v>129</v>
      </c>
      <c r="BE282" s="230">
        <f>IF(N282="základní",J282,0)</f>
        <v>0</v>
      </c>
      <c r="BF282" s="230">
        <f>IF(N282="snížená",J282,0)</f>
        <v>0</v>
      </c>
      <c r="BG282" s="230">
        <f>IF(N282="zákl. přenesená",J282,0)</f>
        <v>0</v>
      </c>
      <c r="BH282" s="230">
        <f>IF(N282="sníž. přenesená",J282,0)</f>
        <v>0</v>
      </c>
      <c r="BI282" s="230">
        <f>IF(N282="nulová",J282,0)</f>
        <v>0</v>
      </c>
      <c r="BJ282" s="17" t="s">
        <v>84</v>
      </c>
      <c r="BK282" s="230">
        <f>ROUND(I282*H282,2)</f>
        <v>0</v>
      </c>
      <c r="BL282" s="17" t="s">
        <v>136</v>
      </c>
      <c r="BM282" s="229" t="s">
        <v>624</v>
      </c>
    </row>
    <row r="283" s="2" customFormat="1">
      <c r="A283" s="38"/>
      <c r="B283" s="39"/>
      <c r="C283" s="40"/>
      <c r="D283" s="231" t="s">
        <v>138</v>
      </c>
      <c r="E283" s="40"/>
      <c r="F283" s="232" t="s">
        <v>623</v>
      </c>
      <c r="G283" s="40"/>
      <c r="H283" s="40"/>
      <c r="I283" s="233"/>
      <c r="J283" s="40"/>
      <c r="K283" s="40"/>
      <c r="L283" s="44"/>
      <c r="M283" s="234"/>
      <c r="N283" s="235"/>
      <c r="O283" s="91"/>
      <c r="P283" s="91"/>
      <c r="Q283" s="91"/>
      <c r="R283" s="91"/>
      <c r="S283" s="91"/>
      <c r="T283" s="92"/>
      <c r="U283" s="38"/>
      <c r="V283" s="38"/>
      <c r="W283" s="38"/>
      <c r="X283" s="38"/>
      <c r="Y283" s="38"/>
      <c r="Z283" s="38"/>
      <c r="AA283" s="38"/>
      <c r="AB283" s="38"/>
      <c r="AC283" s="38"/>
      <c r="AD283" s="38"/>
      <c r="AE283" s="38"/>
      <c r="AT283" s="17" t="s">
        <v>138</v>
      </c>
      <c r="AU283" s="17" t="s">
        <v>86</v>
      </c>
    </row>
    <row r="284" s="2" customFormat="1" ht="24.15" customHeight="1">
      <c r="A284" s="38"/>
      <c r="B284" s="39"/>
      <c r="C284" s="268" t="s">
        <v>369</v>
      </c>
      <c r="D284" s="268" t="s">
        <v>226</v>
      </c>
      <c r="E284" s="269" t="s">
        <v>625</v>
      </c>
      <c r="F284" s="270" t="s">
        <v>626</v>
      </c>
      <c r="G284" s="271" t="s">
        <v>146</v>
      </c>
      <c r="H284" s="272">
        <v>1</v>
      </c>
      <c r="I284" s="273"/>
      <c r="J284" s="274">
        <f>ROUND(I284*H284,2)</f>
        <v>0</v>
      </c>
      <c r="K284" s="270" t="s">
        <v>135</v>
      </c>
      <c r="L284" s="275"/>
      <c r="M284" s="276" t="s">
        <v>1</v>
      </c>
      <c r="N284" s="277" t="s">
        <v>41</v>
      </c>
      <c r="O284" s="91"/>
      <c r="P284" s="227">
        <f>O284*H284</f>
        <v>0</v>
      </c>
      <c r="Q284" s="227">
        <v>0.0011999999999999999</v>
      </c>
      <c r="R284" s="227">
        <f>Q284*H284</f>
        <v>0.0011999999999999999</v>
      </c>
      <c r="S284" s="227">
        <v>0</v>
      </c>
      <c r="T284" s="228">
        <f>S284*H284</f>
        <v>0</v>
      </c>
      <c r="U284" s="38"/>
      <c r="V284" s="38"/>
      <c r="W284" s="38"/>
      <c r="X284" s="38"/>
      <c r="Y284" s="38"/>
      <c r="Z284" s="38"/>
      <c r="AA284" s="38"/>
      <c r="AB284" s="38"/>
      <c r="AC284" s="38"/>
      <c r="AD284" s="38"/>
      <c r="AE284" s="38"/>
      <c r="AR284" s="229" t="s">
        <v>181</v>
      </c>
      <c r="AT284" s="229" t="s">
        <v>226</v>
      </c>
      <c r="AU284" s="229" t="s">
        <v>86</v>
      </c>
      <c r="AY284" s="17" t="s">
        <v>129</v>
      </c>
      <c r="BE284" s="230">
        <f>IF(N284="základní",J284,0)</f>
        <v>0</v>
      </c>
      <c r="BF284" s="230">
        <f>IF(N284="snížená",J284,0)</f>
        <v>0</v>
      </c>
      <c r="BG284" s="230">
        <f>IF(N284="zákl. přenesená",J284,0)</f>
        <v>0</v>
      </c>
      <c r="BH284" s="230">
        <f>IF(N284="sníž. přenesená",J284,0)</f>
        <v>0</v>
      </c>
      <c r="BI284" s="230">
        <f>IF(N284="nulová",J284,0)</f>
        <v>0</v>
      </c>
      <c r="BJ284" s="17" t="s">
        <v>84</v>
      </c>
      <c r="BK284" s="230">
        <f>ROUND(I284*H284,2)</f>
        <v>0</v>
      </c>
      <c r="BL284" s="17" t="s">
        <v>136</v>
      </c>
      <c r="BM284" s="229" t="s">
        <v>627</v>
      </c>
    </row>
    <row r="285" s="2" customFormat="1">
      <c r="A285" s="38"/>
      <c r="B285" s="39"/>
      <c r="C285" s="40"/>
      <c r="D285" s="231" t="s">
        <v>138</v>
      </c>
      <c r="E285" s="40"/>
      <c r="F285" s="232" t="s">
        <v>626</v>
      </c>
      <c r="G285" s="40"/>
      <c r="H285" s="40"/>
      <c r="I285" s="233"/>
      <c r="J285" s="40"/>
      <c r="K285" s="40"/>
      <c r="L285" s="44"/>
      <c r="M285" s="234"/>
      <c r="N285" s="235"/>
      <c r="O285" s="91"/>
      <c r="P285" s="91"/>
      <c r="Q285" s="91"/>
      <c r="R285" s="91"/>
      <c r="S285" s="91"/>
      <c r="T285" s="92"/>
      <c r="U285" s="38"/>
      <c r="V285" s="38"/>
      <c r="W285" s="38"/>
      <c r="X285" s="38"/>
      <c r="Y285" s="38"/>
      <c r="Z285" s="38"/>
      <c r="AA285" s="38"/>
      <c r="AB285" s="38"/>
      <c r="AC285" s="38"/>
      <c r="AD285" s="38"/>
      <c r="AE285" s="38"/>
      <c r="AT285" s="17" t="s">
        <v>138</v>
      </c>
      <c r="AU285" s="17" t="s">
        <v>86</v>
      </c>
    </row>
    <row r="286" s="2" customFormat="1" ht="24.15" customHeight="1">
      <c r="A286" s="38"/>
      <c r="B286" s="39"/>
      <c r="C286" s="268" t="s">
        <v>374</v>
      </c>
      <c r="D286" s="268" t="s">
        <v>226</v>
      </c>
      <c r="E286" s="269" t="s">
        <v>628</v>
      </c>
      <c r="F286" s="270" t="s">
        <v>629</v>
      </c>
      <c r="G286" s="271" t="s">
        <v>146</v>
      </c>
      <c r="H286" s="272">
        <v>1</v>
      </c>
      <c r="I286" s="273"/>
      <c r="J286" s="274">
        <f>ROUND(I286*H286,2)</f>
        <v>0</v>
      </c>
      <c r="K286" s="270" t="s">
        <v>135</v>
      </c>
      <c r="L286" s="275"/>
      <c r="M286" s="276" t="s">
        <v>1</v>
      </c>
      <c r="N286" s="277" t="s">
        <v>41</v>
      </c>
      <c r="O286" s="91"/>
      <c r="P286" s="227">
        <f>O286*H286</f>
        <v>0</v>
      </c>
      <c r="Q286" s="227">
        <v>0.0014</v>
      </c>
      <c r="R286" s="227">
        <f>Q286*H286</f>
        <v>0.0014</v>
      </c>
      <c r="S286" s="227">
        <v>0</v>
      </c>
      <c r="T286" s="228">
        <f>S286*H286</f>
        <v>0</v>
      </c>
      <c r="U286" s="38"/>
      <c r="V286" s="38"/>
      <c r="W286" s="38"/>
      <c r="X286" s="38"/>
      <c r="Y286" s="38"/>
      <c r="Z286" s="38"/>
      <c r="AA286" s="38"/>
      <c r="AB286" s="38"/>
      <c r="AC286" s="38"/>
      <c r="AD286" s="38"/>
      <c r="AE286" s="38"/>
      <c r="AR286" s="229" t="s">
        <v>181</v>
      </c>
      <c r="AT286" s="229" t="s">
        <v>226</v>
      </c>
      <c r="AU286" s="229" t="s">
        <v>86</v>
      </c>
      <c r="AY286" s="17" t="s">
        <v>129</v>
      </c>
      <c r="BE286" s="230">
        <f>IF(N286="základní",J286,0)</f>
        <v>0</v>
      </c>
      <c r="BF286" s="230">
        <f>IF(N286="snížená",J286,0)</f>
        <v>0</v>
      </c>
      <c r="BG286" s="230">
        <f>IF(N286="zákl. přenesená",J286,0)</f>
        <v>0</v>
      </c>
      <c r="BH286" s="230">
        <f>IF(N286="sníž. přenesená",J286,0)</f>
        <v>0</v>
      </c>
      <c r="BI286" s="230">
        <f>IF(N286="nulová",J286,0)</f>
        <v>0</v>
      </c>
      <c r="BJ286" s="17" t="s">
        <v>84</v>
      </c>
      <c r="BK286" s="230">
        <f>ROUND(I286*H286,2)</f>
        <v>0</v>
      </c>
      <c r="BL286" s="17" t="s">
        <v>136</v>
      </c>
      <c r="BM286" s="229" t="s">
        <v>630</v>
      </c>
    </row>
    <row r="287" s="2" customFormat="1">
      <c r="A287" s="38"/>
      <c r="B287" s="39"/>
      <c r="C287" s="40"/>
      <c r="D287" s="231" t="s">
        <v>138</v>
      </c>
      <c r="E287" s="40"/>
      <c r="F287" s="232" t="s">
        <v>629</v>
      </c>
      <c r="G287" s="40"/>
      <c r="H287" s="40"/>
      <c r="I287" s="233"/>
      <c r="J287" s="40"/>
      <c r="K287" s="40"/>
      <c r="L287" s="44"/>
      <c r="M287" s="234"/>
      <c r="N287" s="235"/>
      <c r="O287" s="91"/>
      <c r="P287" s="91"/>
      <c r="Q287" s="91"/>
      <c r="R287" s="91"/>
      <c r="S287" s="91"/>
      <c r="T287" s="92"/>
      <c r="U287" s="38"/>
      <c r="V287" s="38"/>
      <c r="W287" s="38"/>
      <c r="X287" s="38"/>
      <c r="Y287" s="38"/>
      <c r="Z287" s="38"/>
      <c r="AA287" s="38"/>
      <c r="AB287" s="38"/>
      <c r="AC287" s="38"/>
      <c r="AD287" s="38"/>
      <c r="AE287" s="38"/>
      <c r="AT287" s="17" t="s">
        <v>138</v>
      </c>
      <c r="AU287" s="17" t="s">
        <v>86</v>
      </c>
    </row>
    <row r="288" s="12" customFormat="1" ht="22.8" customHeight="1">
      <c r="A288" s="12"/>
      <c r="B288" s="202"/>
      <c r="C288" s="203"/>
      <c r="D288" s="204" t="s">
        <v>75</v>
      </c>
      <c r="E288" s="216" t="s">
        <v>190</v>
      </c>
      <c r="F288" s="216" t="s">
        <v>403</v>
      </c>
      <c r="G288" s="203"/>
      <c r="H288" s="203"/>
      <c r="I288" s="206"/>
      <c r="J288" s="217">
        <f>BK288</f>
        <v>0</v>
      </c>
      <c r="K288" s="203"/>
      <c r="L288" s="208"/>
      <c r="M288" s="209"/>
      <c r="N288" s="210"/>
      <c r="O288" s="210"/>
      <c r="P288" s="211">
        <f>SUM(P289:P357)</f>
        <v>0</v>
      </c>
      <c r="Q288" s="210"/>
      <c r="R288" s="211">
        <f>SUM(R289:R357)</f>
        <v>16.8420828</v>
      </c>
      <c r="S288" s="210"/>
      <c r="T288" s="212">
        <f>SUM(T289:T357)</f>
        <v>0</v>
      </c>
      <c r="U288" s="12"/>
      <c r="V288" s="12"/>
      <c r="W288" s="12"/>
      <c r="X288" s="12"/>
      <c r="Y288" s="12"/>
      <c r="Z288" s="12"/>
      <c r="AA288" s="12"/>
      <c r="AB288" s="12"/>
      <c r="AC288" s="12"/>
      <c r="AD288" s="12"/>
      <c r="AE288" s="12"/>
      <c r="AR288" s="213" t="s">
        <v>84</v>
      </c>
      <c r="AT288" s="214" t="s">
        <v>75</v>
      </c>
      <c r="AU288" s="214" t="s">
        <v>84</v>
      </c>
      <c r="AY288" s="213" t="s">
        <v>129</v>
      </c>
      <c r="BK288" s="215">
        <f>SUM(BK289:BK357)</f>
        <v>0</v>
      </c>
    </row>
    <row r="289" s="2" customFormat="1" ht="24.15" customHeight="1">
      <c r="A289" s="38"/>
      <c r="B289" s="39"/>
      <c r="C289" s="218" t="s">
        <v>378</v>
      </c>
      <c r="D289" s="218" t="s">
        <v>131</v>
      </c>
      <c r="E289" s="219" t="s">
        <v>631</v>
      </c>
      <c r="F289" s="220" t="s">
        <v>632</v>
      </c>
      <c r="G289" s="221" t="s">
        <v>291</v>
      </c>
      <c r="H289" s="222">
        <v>16.350000000000001</v>
      </c>
      <c r="I289" s="223"/>
      <c r="J289" s="224">
        <f>ROUND(I289*H289,2)</f>
        <v>0</v>
      </c>
      <c r="K289" s="220" t="s">
        <v>135</v>
      </c>
      <c r="L289" s="44"/>
      <c r="M289" s="225" t="s">
        <v>1</v>
      </c>
      <c r="N289" s="226" t="s">
        <v>41</v>
      </c>
      <c r="O289" s="91"/>
      <c r="P289" s="227">
        <f>O289*H289</f>
        <v>0</v>
      </c>
      <c r="Q289" s="227">
        <v>0.15540000000000001</v>
      </c>
      <c r="R289" s="227">
        <f>Q289*H289</f>
        <v>2.5407900000000003</v>
      </c>
      <c r="S289" s="227">
        <v>0</v>
      </c>
      <c r="T289" s="228">
        <f>S289*H289</f>
        <v>0</v>
      </c>
      <c r="U289" s="38"/>
      <c r="V289" s="38"/>
      <c r="W289" s="38"/>
      <c r="X289" s="38"/>
      <c r="Y289" s="38"/>
      <c r="Z289" s="38"/>
      <c r="AA289" s="38"/>
      <c r="AB289" s="38"/>
      <c r="AC289" s="38"/>
      <c r="AD289" s="38"/>
      <c r="AE289" s="38"/>
      <c r="AR289" s="229" t="s">
        <v>136</v>
      </c>
      <c r="AT289" s="229" t="s">
        <v>131</v>
      </c>
      <c r="AU289" s="229" t="s">
        <v>86</v>
      </c>
      <c r="AY289" s="17" t="s">
        <v>129</v>
      </c>
      <c r="BE289" s="230">
        <f>IF(N289="základní",J289,0)</f>
        <v>0</v>
      </c>
      <c r="BF289" s="230">
        <f>IF(N289="snížená",J289,0)</f>
        <v>0</v>
      </c>
      <c r="BG289" s="230">
        <f>IF(N289="zákl. přenesená",J289,0)</f>
        <v>0</v>
      </c>
      <c r="BH289" s="230">
        <f>IF(N289="sníž. přenesená",J289,0)</f>
        <v>0</v>
      </c>
      <c r="BI289" s="230">
        <f>IF(N289="nulová",J289,0)</f>
        <v>0</v>
      </c>
      <c r="BJ289" s="17" t="s">
        <v>84</v>
      </c>
      <c r="BK289" s="230">
        <f>ROUND(I289*H289,2)</f>
        <v>0</v>
      </c>
      <c r="BL289" s="17" t="s">
        <v>136</v>
      </c>
      <c r="BM289" s="229" t="s">
        <v>633</v>
      </c>
    </row>
    <row r="290" s="2" customFormat="1">
      <c r="A290" s="38"/>
      <c r="B290" s="39"/>
      <c r="C290" s="40"/>
      <c r="D290" s="231" t="s">
        <v>138</v>
      </c>
      <c r="E290" s="40"/>
      <c r="F290" s="232" t="s">
        <v>634</v>
      </c>
      <c r="G290" s="40"/>
      <c r="H290" s="40"/>
      <c r="I290" s="233"/>
      <c r="J290" s="40"/>
      <c r="K290" s="40"/>
      <c r="L290" s="44"/>
      <c r="M290" s="234"/>
      <c r="N290" s="235"/>
      <c r="O290" s="91"/>
      <c r="P290" s="91"/>
      <c r="Q290" s="91"/>
      <c r="R290" s="91"/>
      <c r="S290" s="91"/>
      <c r="T290" s="92"/>
      <c r="U290" s="38"/>
      <c r="V290" s="38"/>
      <c r="W290" s="38"/>
      <c r="X290" s="38"/>
      <c r="Y290" s="38"/>
      <c r="Z290" s="38"/>
      <c r="AA290" s="38"/>
      <c r="AB290" s="38"/>
      <c r="AC290" s="38"/>
      <c r="AD290" s="38"/>
      <c r="AE290" s="38"/>
      <c r="AT290" s="17" t="s">
        <v>138</v>
      </c>
      <c r="AU290" s="17" t="s">
        <v>86</v>
      </c>
    </row>
    <row r="291" s="13" customFormat="1">
      <c r="A291" s="13"/>
      <c r="B291" s="236"/>
      <c r="C291" s="237"/>
      <c r="D291" s="231" t="s">
        <v>140</v>
      </c>
      <c r="E291" s="238" t="s">
        <v>1</v>
      </c>
      <c r="F291" s="239" t="s">
        <v>635</v>
      </c>
      <c r="G291" s="237"/>
      <c r="H291" s="238" t="s">
        <v>1</v>
      </c>
      <c r="I291" s="240"/>
      <c r="J291" s="237"/>
      <c r="K291" s="237"/>
      <c r="L291" s="241"/>
      <c r="M291" s="242"/>
      <c r="N291" s="243"/>
      <c r="O291" s="243"/>
      <c r="P291" s="243"/>
      <c r="Q291" s="243"/>
      <c r="R291" s="243"/>
      <c r="S291" s="243"/>
      <c r="T291" s="244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245" t="s">
        <v>140</v>
      </c>
      <c r="AU291" s="245" t="s">
        <v>86</v>
      </c>
      <c r="AV291" s="13" t="s">
        <v>84</v>
      </c>
      <c r="AW291" s="13" t="s">
        <v>32</v>
      </c>
      <c r="AX291" s="13" t="s">
        <v>76</v>
      </c>
      <c r="AY291" s="245" t="s">
        <v>129</v>
      </c>
    </row>
    <row r="292" s="14" customFormat="1">
      <c r="A292" s="14"/>
      <c r="B292" s="246"/>
      <c r="C292" s="247"/>
      <c r="D292" s="231" t="s">
        <v>140</v>
      </c>
      <c r="E292" s="248" t="s">
        <v>1</v>
      </c>
      <c r="F292" s="249" t="s">
        <v>190</v>
      </c>
      <c r="G292" s="247"/>
      <c r="H292" s="250">
        <v>9</v>
      </c>
      <c r="I292" s="251"/>
      <c r="J292" s="247"/>
      <c r="K292" s="247"/>
      <c r="L292" s="252"/>
      <c r="M292" s="253"/>
      <c r="N292" s="254"/>
      <c r="O292" s="254"/>
      <c r="P292" s="254"/>
      <c r="Q292" s="254"/>
      <c r="R292" s="254"/>
      <c r="S292" s="254"/>
      <c r="T292" s="255"/>
      <c r="U292" s="14"/>
      <c r="V292" s="14"/>
      <c r="W292" s="14"/>
      <c r="X292" s="14"/>
      <c r="Y292" s="14"/>
      <c r="Z292" s="14"/>
      <c r="AA292" s="14"/>
      <c r="AB292" s="14"/>
      <c r="AC292" s="14"/>
      <c r="AD292" s="14"/>
      <c r="AE292" s="14"/>
      <c r="AT292" s="256" t="s">
        <v>140</v>
      </c>
      <c r="AU292" s="256" t="s">
        <v>86</v>
      </c>
      <c r="AV292" s="14" t="s">
        <v>86</v>
      </c>
      <c r="AW292" s="14" t="s">
        <v>32</v>
      </c>
      <c r="AX292" s="14" t="s">
        <v>76</v>
      </c>
      <c r="AY292" s="256" t="s">
        <v>129</v>
      </c>
    </row>
    <row r="293" s="13" customFormat="1">
      <c r="A293" s="13"/>
      <c r="B293" s="236"/>
      <c r="C293" s="237"/>
      <c r="D293" s="231" t="s">
        <v>140</v>
      </c>
      <c r="E293" s="238" t="s">
        <v>1</v>
      </c>
      <c r="F293" s="239" t="s">
        <v>636</v>
      </c>
      <c r="G293" s="237"/>
      <c r="H293" s="238" t="s">
        <v>1</v>
      </c>
      <c r="I293" s="240"/>
      <c r="J293" s="237"/>
      <c r="K293" s="237"/>
      <c r="L293" s="241"/>
      <c r="M293" s="242"/>
      <c r="N293" s="243"/>
      <c r="O293" s="243"/>
      <c r="P293" s="243"/>
      <c r="Q293" s="243"/>
      <c r="R293" s="243"/>
      <c r="S293" s="243"/>
      <c r="T293" s="244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245" t="s">
        <v>140</v>
      </c>
      <c r="AU293" s="245" t="s">
        <v>86</v>
      </c>
      <c r="AV293" s="13" t="s">
        <v>84</v>
      </c>
      <c r="AW293" s="13" t="s">
        <v>32</v>
      </c>
      <c r="AX293" s="13" t="s">
        <v>76</v>
      </c>
      <c r="AY293" s="245" t="s">
        <v>129</v>
      </c>
    </row>
    <row r="294" s="14" customFormat="1">
      <c r="A294" s="14"/>
      <c r="B294" s="246"/>
      <c r="C294" s="247"/>
      <c r="D294" s="231" t="s">
        <v>140</v>
      </c>
      <c r="E294" s="248" t="s">
        <v>1</v>
      </c>
      <c r="F294" s="249" t="s">
        <v>637</v>
      </c>
      <c r="G294" s="247"/>
      <c r="H294" s="250">
        <v>7.3499999999999996</v>
      </c>
      <c r="I294" s="251"/>
      <c r="J294" s="247"/>
      <c r="K294" s="247"/>
      <c r="L294" s="252"/>
      <c r="M294" s="253"/>
      <c r="N294" s="254"/>
      <c r="O294" s="254"/>
      <c r="P294" s="254"/>
      <c r="Q294" s="254"/>
      <c r="R294" s="254"/>
      <c r="S294" s="254"/>
      <c r="T294" s="255"/>
      <c r="U294" s="14"/>
      <c r="V294" s="14"/>
      <c r="W294" s="14"/>
      <c r="X294" s="14"/>
      <c r="Y294" s="14"/>
      <c r="Z294" s="14"/>
      <c r="AA294" s="14"/>
      <c r="AB294" s="14"/>
      <c r="AC294" s="14"/>
      <c r="AD294" s="14"/>
      <c r="AE294" s="14"/>
      <c r="AT294" s="256" t="s">
        <v>140</v>
      </c>
      <c r="AU294" s="256" t="s">
        <v>86</v>
      </c>
      <c r="AV294" s="14" t="s">
        <v>86</v>
      </c>
      <c r="AW294" s="14" t="s">
        <v>32</v>
      </c>
      <c r="AX294" s="14" t="s">
        <v>76</v>
      </c>
      <c r="AY294" s="256" t="s">
        <v>129</v>
      </c>
    </row>
    <row r="295" s="15" customFormat="1">
      <c r="A295" s="15"/>
      <c r="B295" s="257"/>
      <c r="C295" s="258"/>
      <c r="D295" s="231" t="s">
        <v>140</v>
      </c>
      <c r="E295" s="259" t="s">
        <v>1</v>
      </c>
      <c r="F295" s="260" t="s">
        <v>180</v>
      </c>
      <c r="G295" s="258"/>
      <c r="H295" s="261">
        <v>16.350000000000001</v>
      </c>
      <c r="I295" s="262"/>
      <c r="J295" s="258"/>
      <c r="K295" s="258"/>
      <c r="L295" s="263"/>
      <c r="M295" s="264"/>
      <c r="N295" s="265"/>
      <c r="O295" s="265"/>
      <c r="P295" s="265"/>
      <c r="Q295" s="265"/>
      <c r="R295" s="265"/>
      <c r="S295" s="265"/>
      <c r="T295" s="266"/>
      <c r="U295" s="15"/>
      <c r="V295" s="15"/>
      <c r="W295" s="15"/>
      <c r="X295" s="15"/>
      <c r="Y295" s="15"/>
      <c r="Z295" s="15"/>
      <c r="AA295" s="15"/>
      <c r="AB295" s="15"/>
      <c r="AC295" s="15"/>
      <c r="AD295" s="15"/>
      <c r="AE295" s="15"/>
      <c r="AT295" s="267" t="s">
        <v>140</v>
      </c>
      <c r="AU295" s="267" t="s">
        <v>86</v>
      </c>
      <c r="AV295" s="15" t="s">
        <v>136</v>
      </c>
      <c r="AW295" s="15" t="s">
        <v>32</v>
      </c>
      <c r="AX295" s="15" t="s">
        <v>84</v>
      </c>
      <c r="AY295" s="267" t="s">
        <v>129</v>
      </c>
    </row>
    <row r="296" s="2" customFormat="1" ht="24.15" customHeight="1">
      <c r="A296" s="38"/>
      <c r="B296" s="39"/>
      <c r="C296" s="268" t="s">
        <v>382</v>
      </c>
      <c r="D296" s="268" t="s">
        <v>226</v>
      </c>
      <c r="E296" s="269" t="s">
        <v>638</v>
      </c>
      <c r="F296" s="270" t="s">
        <v>639</v>
      </c>
      <c r="G296" s="271" t="s">
        <v>291</v>
      </c>
      <c r="H296" s="272">
        <v>17.510999999999999</v>
      </c>
      <c r="I296" s="273"/>
      <c r="J296" s="274">
        <f>ROUND(I296*H296,2)</f>
        <v>0</v>
      </c>
      <c r="K296" s="270" t="s">
        <v>135</v>
      </c>
      <c r="L296" s="275"/>
      <c r="M296" s="276" t="s">
        <v>1</v>
      </c>
      <c r="N296" s="277" t="s">
        <v>41</v>
      </c>
      <c r="O296" s="91"/>
      <c r="P296" s="227">
        <f>O296*H296</f>
        <v>0</v>
      </c>
      <c r="Q296" s="227">
        <v>0.048300000000000003</v>
      </c>
      <c r="R296" s="227">
        <f>Q296*H296</f>
        <v>0.84578129999999996</v>
      </c>
      <c r="S296" s="227">
        <v>0</v>
      </c>
      <c r="T296" s="228">
        <f>S296*H296</f>
        <v>0</v>
      </c>
      <c r="U296" s="38"/>
      <c r="V296" s="38"/>
      <c r="W296" s="38"/>
      <c r="X296" s="38"/>
      <c r="Y296" s="38"/>
      <c r="Z296" s="38"/>
      <c r="AA296" s="38"/>
      <c r="AB296" s="38"/>
      <c r="AC296" s="38"/>
      <c r="AD296" s="38"/>
      <c r="AE296" s="38"/>
      <c r="AR296" s="229" t="s">
        <v>181</v>
      </c>
      <c r="AT296" s="229" t="s">
        <v>226</v>
      </c>
      <c r="AU296" s="229" t="s">
        <v>86</v>
      </c>
      <c r="AY296" s="17" t="s">
        <v>129</v>
      </c>
      <c r="BE296" s="230">
        <f>IF(N296="základní",J296,0)</f>
        <v>0</v>
      </c>
      <c r="BF296" s="230">
        <f>IF(N296="snížená",J296,0)</f>
        <v>0</v>
      </c>
      <c r="BG296" s="230">
        <f>IF(N296="zákl. přenesená",J296,0)</f>
        <v>0</v>
      </c>
      <c r="BH296" s="230">
        <f>IF(N296="sníž. přenesená",J296,0)</f>
        <v>0</v>
      </c>
      <c r="BI296" s="230">
        <f>IF(N296="nulová",J296,0)</f>
        <v>0</v>
      </c>
      <c r="BJ296" s="17" t="s">
        <v>84</v>
      </c>
      <c r="BK296" s="230">
        <f>ROUND(I296*H296,2)</f>
        <v>0</v>
      </c>
      <c r="BL296" s="17" t="s">
        <v>136</v>
      </c>
      <c r="BM296" s="229" t="s">
        <v>640</v>
      </c>
    </row>
    <row r="297" s="2" customFormat="1">
      <c r="A297" s="38"/>
      <c r="B297" s="39"/>
      <c r="C297" s="40"/>
      <c r="D297" s="231" t="s">
        <v>138</v>
      </c>
      <c r="E297" s="40"/>
      <c r="F297" s="232" t="s">
        <v>639</v>
      </c>
      <c r="G297" s="40"/>
      <c r="H297" s="40"/>
      <c r="I297" s="233"/>
      <c r="J297" s="40"/>
      <c r="K297" s="40"/>
      <c r="L297" s="44"/>
      <c r="M297" s="234"/>
      <c r="N297" s="235"/>
      <c r="O297" s="91"/>
      <c r="P297" s="91"/>
      <c r="Q297" s="91"/>
      <c r="R297" s="91"/>
      <c r="S297" s="91"/>
      <c r="T297" s="92"/>
      <c r="U297" s="38"/>
      <c r="V297" s="38"/>
      <c r="W297" s="38"/>
      <c r="X297" s="38"/>
      <c r="Y297" s="38"/>
      <c r="Z297" s="38"/>
      <c r="AA297" s="38"/>
      <c r="AB297" s="38"/>
      <c r="AC297" s="38"/>
      <c r="AD297" s="38"/>
      <c r="AE297" s="38"/>
      <c r="AT297" s="17" t="s">
        <v>138</v>
      </c>
      <c r="AU297" s="17" t="s">
        <v>86</v>
      </c>
    </row>
    <row r="298" s="13" customFormat="1">
      <c r="A298" s="13"/>
      <c r="B298" s="236"/>
      <c r="C298" s="237"/>
      <c r="D298" s="231" t="s">
        <v>140</v>
      </c>
      <c r="E298" s="238" t="s">
        <v>1</v>
      </c>
      <c r="F298" s="239" t="s">
        <v>641</v>
      </c>
      <c r="G298" s="237"/>
      <c r="H298" s="238" t="s">
        <v>1</v>
      </c>
      <c r="I298" s="240"/>
      <c r="J298" s="237"/>
      <c r="K298" s="237"/>
      <c r="L298" s="241"/>
      <c r="M298" s="242"/>
      <c r="N298" s="243"/>
      <c r="O298" s="243"/>
      <c r="P298" s="243"/>
      <c r="Q298" s="243"/>
      <c r="R298" s="243"/>
      <c r="S298" s="243"/>
      <c r="T298" s="244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T298" s="245" t="s">
        <v>140</v>
      </c>
      <c r="AU298" s="245" t="s">
        <v>86</v>
      </c>
      <c r="AV298" s="13" t="s">
        <v>84</v>
      </c>
      <c r="AW298" s="13" t="s">
        <v>32</v>
      </c>
      <c r="AX298" s="13" t="s">
        <v>76</v>
      </c>
      <c r="AY298" s="245" t="s">
        <v>129</v>
      </c>
    </row>
    <row r="299" s="14" customFormat="1">
      <c r="A299" s="14"/>
      <c r="B299" s="246"/>
      <c r="C299" s="247"/>
      <c r="D299" s="231" t="s">
        <v>140</v>
      </c>
      <c r="E299" s="248" t="s">
        <v>1</v>
      </c>
      <c r="F299" s="249" t="s">
        <v>642</v>
      </c>
      <c r="G299" s="247"/>
      <c r="H299" s="250">
        <v>9.4499999999999993</v>
      </c>
      <c r="I299" s="251"/>
      <c r="J299" s="247"/>
      <c r="K299" s="247"/>
      <c r="L299" s="252"/>
      <c r="M299" s="253"/>
      <c r="N299" s="254"/>
      <c r="O299" s="254"/>
      <c r="P299" s="254"/>
      <c r="Q299" s="254"/>
      <c r="R299" s="254"/>
      <c r="S299" s="254"/>
      <c r="T299" s="255"/>
      <c r="U299" s="14"/>
      <c r="V299" s="14"/>
      <c r="W299" s="14"/>
      <c r="X299" s="14"/>
      <c r="Y299" s="14"/>
      <c r="Z299" s="14"/>
      <c r="AA299" s="14"/>
      <c r="AB299" s="14"/>
      <c r="AC299" s="14"/>
      <c r="AD299" s="14"/>
      <c r="AE299" s="14"/>
      <c r="AT299" s="256" t="s">
        <v>140</v>
      </c>
      <c r="AU299" s="256" t="s">
        <v>86</v>
      </c>
      <c r="AV299" s="14" t="s">
        <v>86</v>
      </c>
      <c r="AW299" s="14" t="s">
        <v>32</v>
      </c>
      <c r="AX299" s="14" t="s">
        <v>76</v>
      </c>
      <c r="AY299" s="256" t="s">
        <v>129</v>
      </c>
    </row>
    <row r="300" s="13" customFormat="1">
      <c r="A300" s="13"/>
      <c r="B300" s="236"/>
      <c r="C300" s="237"/>
      <c r="D300" s="231" t="s">
        <v>140</v>
      </c>
      <c r="E300" s="238" t="s">
        <v>1</v>
      </c>
      <c r="F300" s="239" t="s">
        <v>636</v>
      </c>
      <c r="G300" s="237"/>
      <c r="H300" s="238" t="s">
        <v>1</v>
      </c>
      <c r="I300" s="240"/>
      <c r="J300" s="237"/>
      <c r="K300" s="237"/>
      <c r="L300" s="241"/>
      <c r="M300" s="242"/>
      <c r="N300" s="243"/>
      <c r="O300" s="243"/>
      <c r="P300" s="243"/>
      <c r="Q300" s="243"/>
      <c r="R300" s="243"/>
      <c r="S300" s="243"/>
      <c r="T300" s="244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245" t="s">
        <v>140</v>
      </c>
      <c r="AU300" s="245" t="s">
        <v>86</v>
      </c>
      <c r="AV300" s="13" t="s">
        <v>84</v>
      </c>
      <c r="AW300" s="13" t="s">
        <v>32</v>
      </c>
      <c r="AX300" s="13" t="s">
        <v>76</v>
      </c>
      <c r="AY300" s="245" t="s">
        <v>129</v>
      </c>
    </row>
    <row r="301" s="14" customFormat="1">
      <c r="A301" s="14"/>
      <c r="B301" s="246"/>
      <c r="C301" s="247"/>
      <c r="D301" s="231" t="s">
        <v>140</v>
      </c>
      <c r="E301" s="248" t="s">
        <v>1</v>
      </c>
      <c r="F301" s="249" t="s">
        <v>643</v>
      </c>
      <c r="G301" s="247"/>
      <c r="H301" s="250">
        <v>7.718</v>
      </c>
      <c r="I301" s="251"/>
      <c r="J301" s="247"/>
      <c r="K301" s="247"/>
      <c r="L301" s="252"/>
      <c r="M301" s="253"/>
      <c r="N301" s="254"/>
      <c r="O301" s="254"/>
      <c r="P301" s="254"/>
      <c r="Q301" s="254"/>
      <c r="R301" s="254"/>
      <c r="S301" s="254"/>
      <c r="T301" s="255"/>
      <c r="U301" s="14"/>
      <c r="V301" s="14"/>
      <c r="W301" s="14"/>
      <c r="X301" s="14"/>
      <c r="Y301" s="14"/>
      <c r="Z301" s="14"/>
      <c r="AA301" s="14"/>
      <c r="AB301" s="14"/>
      <c r="AC301" s="14"/>
      <c r="AD301" s="14"/>
      <c r="AE301" s="14"/>
      <c r="AT301" s="256" t="s">
        <v>140</v>
      </c>
      <c r="AU301" s="256" t="s">
        <v>86</v>
      </c>
      <c r="AV301" s="14" t="s">
        <v>86</v>
      </c>
      <c r="AW301" s="14" t="s">
        <v>32</v>
      </c>
      <c r="AX301" s="14" t="s">
        <v>76</v>
      </c>
      <c r="AY301" s="256" t="s">
        <v>129</v>
      </c>
    </row>
    <row r="302" s="15" customFormat="1">
      <c r="A302" s="15"/>
      <c r="B302" s="257"/>
      <c r="C302" s="258"/>
      <c r="D302" s="231" t="s">
        <v>140</v>
      </c>
      <c r="E302" s="259" t="s">
        <v>1</v>
      </c>
      <c r="F302" s="260" t="s">
        <v>180</v>
      </c>
      <c r="G302" s="258"/>
      <c r="H302" s="261">
        <v>17.167999999999999</v>
      </c>
      <c r="I302" s="262"/>
      <c r="J302" s="258"/>
      <c r="K302" s="258"/>
      <c r="L302" s="263"/>
      <c r="M302" s="264"/>
      <c r="N302" s="265"/>
      <c r="O302" s="265"/>
      <c r="P302" s="265"/>
      <c r="Q302" s="265"/>
      <c r="R302" s="265"/>
      <c r="S302" s="265"/>
      <c r="T302" s="266"/>
      <c r="U302" s="15"/>
      <c r="V302" s="15"/>
      <c r="W302" s="15"/>
      <c r="X302" s="15"/>
      <c r="Y302" s="15"/>
      <c r="Z302" s="15"/>
      <c r="AA302" s="15"/>
      <c r="AB302" s="15"/>
      <c r="AC302" s="15"/>
      <c r="AD302" s="15"/>
      <c r="AE302" s="15"/>
      <c r="AT302" s="267" t="s">
        <v>140</v>
      </c>
      <c r="AU302" s="267" t="s">
        <v>86</v>
      </c>
      <c r="AV302" s="15" t="s">
        <v>136</v>
      </c>
      <c r="AW302" s="15" t="s">
        <v>32</v>
      </c>
      <c r="AX302" s="15" t="s">
        <v>84</v>
      </c>
      <c r="AY302" s="267" t="s">
        <v>129</v>
      </c>
    </row>
    <row r="303" s="14" customFormat="1">
      <c r="A303" s="14"/>
      <c r="B303" s="246"/>
      <c r="C303" s="247"/>
      <c r="D303" s="231" t="s">
        <v>140</v>
      </c>
      <c r="E303" s="247"/>
      <c r="F303" s="249" t="s">
        <v>644</v>
      </c>
      <c r="G303" s="247"/>
      <c r="H303" s="250">
        <v>17.510999999999999</v>
      </c>
      <c r="I303" s="251"/>
      <c r="J303" s="247"/>
      <c r="K303" s="247"/>
      <c r="L303" s="252"/>
      <c r="M303" s="253"/>
      <c r="N303" s="254"/>
      <c r="O303" s="254"/>
      <c r="P303" s="254"/>
      <c r="Q303" s="254"/>
      <c r="R303" s="254"/>
      <c r="S303" s="254"/>
      <c r="T303" s="255"/>
      <c r="U303" s="14"/>
      <c r="V303" s="14"/>
      <c r="W303" s="14"/>
      <c r="X303" s="14"/>
      <c r="Y303" s="14"/>
      <c r="Z303" s="14"/>
      <c r="AA303" s="14"/>
      <c r="AB303" s="14"/>
      <c r="AC303" s="14"/>
      <c r="AD303" s="14"/>
      <c r="AE303" s="14"/>
      <c r="AT303" s="256" t="s">
        <v>140</v>
      </c>
      <c r="AU303" s="256" t="s">
        <v>86</v>
      </c>
      <c r="AV303" s="14" t="s">
        <v>86</v>
      </c>
      <c r="AW303" s="14" t="s">
        <v>4</v>
      </c>
      <c r="AX303" s="14" t="s">
        <v>84</v>
      </c>
      <c r="AY303" s="256" t="s">
        <v>129</v>
      </c>
    </row>
    <row r="304" s="2" customFormat="1" ht="24.15" customHeight="1">
      <c r="A304" s="38"/>
      <c r="B304" s="39"/>
      <c r="C304" s="218" t="s">
        <v>386</v>
      </c>
      <c r="D304" s="218" t="s">
        <v>131</v>
      </c>
      <c r="E304" s="219" t="s">
        <v>405</v>
      </c>
      <c r="F304" s="220" t="s">
        <v>406</v>
      </c>
      <c r="G304" s="221" t="s">
        <v>291</v>
      </c>
      <c r="H304" s="222">
        <v>85.150000000000006</v>
      </c>
      <c r="I304" s="223"/>
      <c r="J304" s="224">
        <f>ROUND(I304*H304,2)</f>
        <v>0</v>
      </c>
      <c r="K304" s="220" t="s">
        <v>135</v>
      </c>
      <c r="L304" s="44"/>
      <c r="M304" s="225" t="s">
        <v>1</v>
      </c>
      <c r="N304" s="226" t="s">
        <v>41</v>
      </c>
      <c r="O304" s="91"/>
      <c r="P304" s="227">
        <f>O304*H304</f>
        <v>0</v>
      </c>
      <c r="Q304" s="227">
        <v>0.10095</v>
      </c>
      <c r="R304" s="227">
        <f>Q304*H304</f>
        <v>8.5958924999999997</v>
      </c>
      <c r="S304" s="227">
        <v>0</v>
      </c>
      <c r="T304" s="228">
        <f>S304*H304</f>
        <v>0</v>
      </c>
      <c r="U304" s="38"/>
      <c r="V304" s="38"/>
      <c r="W304" s="38"/>
      <c r="X304" s="38"/>
      <c r="Y304" s="38"/>
      <c r="Z304" s="38"/>
      <c r="AA304" s="38"/>
      <c r="AB304" s="38"/>
      <c r="AC304" s="38"/>
      <c r="AD304" s="38"/>
      <c r="AE304" s="38"/>
      <c r="AR304" s="229" t="s">
        <v>136</v>
      </c>
      <c r="AT304" s="229" t="s">
        <v>131</v>
      </c>
      <c r="AU304" s="229" t="s">
        <v>86</v>
      </c>
      <c r="AY304" s="17" t="s">
        <v>129</v>
      </c>
      <c r="BE304" s="230">
        <f>IF(N304="základní",J304,0)</f>
        <v>0</v>
      </c>
      <c r="BF304" s="230">
        <f>IF(N304="snížená",J304,0)</f>
        <v>0</v>
      </c>
      <c r="BG304" s="230">
        <f>IF(N304="zákl. přenesená",J304,0)</f>
        <v>0</v>
      </c>
      <c r="BH304" s="230">
        <f>IF(N304="sníž. přenesená",J304,0)</f>
        <v>0</v>
      </c>
      <c r="BI304" s="230">
        <f>IF(N304="nulová",J304,0)</f>
        <v>0</v>
      </c>
      <c r="BJ304" s="17" t="s">
        <v>84</v>
      </c>
      <c r="BK304" s="230">
        <f>ROUND(I304*H304,2)</f>
        <v>0</v>
      </c>
      <c r="BL304" s="17" t="s">
        <v>136</v>
      </c>
      <c r="BM304" s="229" t="s">
        <v>645</v>
      </c>
    </row>
    <row r="305" s="2" customFormat="1">
      <c r="A305" s="38"/>
      <c r="B305" s="39"/>
      <c r="C305" s="40"/>
      <c r="D305" s="231" t="s">
        <v>138</v>
      </c>
      <c r="E305" s="40"/>
      <c r="F305" s="232" t="s">
        <v>408</v>
      </c>
      <c r="G305" s="40"/>
      <c r="H305" s="40"/>
      <c r="I305" s="233"/>
      <c r="J305" s="40"/>
      <c r="K305" s="40"/>
      <c r="L305" s="44"/>
      <c r="M305" s="234"/>
      <c r="N305" s="235"/>
      <c r="O305" s="91"/>
      <c r="P305" s="91"/>
      <c r="Q305" s="91"/>
      <c r="R305" s="91"/>
      <c r="S305" s="91"/>
      <c r="T305" s="92"/>
      <c r="U305" s="38"/>
      <c r="V305" s="38"/>
      <c r="W305" s="38"/>
      <c r="X305" s="38"/>
      <c r="Y305" s="38"/>
      <c r="Z305" s="38"/>
      <c r="AA305" s="38"/>
      <c r="AB305" s="38"/>
      <c r="AC305" s="38"/>
      <c r="AD305" s="38"/>
      <c r="AE305" s="38"/>
      <c r="AT305" s="17" t="s">
        <v>138</v>
      </c>
      <c r="AU305" s="17" t="s">
        <v>86</v>
      </c>
    </row>
    <row r="306" s="13" customFormat="1">
      <c r="A306" s="13"/>
      <c r="B306" s="236"/>
      <c r="C306" s="237"/>
      <c r="D306" s="231" t="s">
        <v>140</v>
      </c>
      <c r="E306" s="238" t="s">
        <v>1</v>
      </c>
      <c r="F306" s="239" t="s">
        <v>646</v>
      </c>
      <c r="G306" s="237"/>
      <c r="H306" s="238" t="s">
        <v>1</v>
      </c>
      <c r="I306" s="240"/>
      <c r="J306" s="237"/>
      <c r="K306" s="237"/>
      <c r="L306" s="241"/>
      <c r="M306" s="242"/>
      <c r="N306" s="243"/>
      <c r="O306" s="243"/>
      <c r="P306" s="243"/>
      <c r="Q306" s="243"/>
      <c r="R306" s="243"/>
      <c r="S306" s="243"/>
      <c r="T306" s="244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245" t="s">
        <v>140</v>
      </c>
      <c r="AU306" s="245" t="s">
        <v>86</v>
      </c>
      <c r="AV306" s="13" t="s">
        <v>84</v>
      </c>
      <c r="AW306" s="13" t="s">
        <v>32</v>
      </c>
      <c r="AX306" s="13" t="s">
        <v>76</v>
      </c>
      <c r="AY306" s="245" t="s">
        <v>129</v>
      </c>
    </row>
    <row r="307" s="14" customFormat="1">
      <c r="A307" s="14"/>
      <c r="B307" s="246"/>
      <c r="C307" s="247"/>
      <c r="D307" s="231" t="s">
        <v>140</v>
      </c>
      <c r="E307" s="248" t="s">
        <v>1</v>
      </c>
      <c r="F307" s="249" t="s">
        <v>647</v>
      </c>
      <c r="G307" s="247"/>
      <c r="H307" s="250">
        <v>92.5</v>
      </c>
      <c r="I307" s="251"/>
      <c r="J307" s="247"/>
      <c r="K307" s="247"/>
      <c r="L307" s="252"/>
      <c r="M307" s="253"/>
      <c r="N307" s="254"/>
      <c r="O307" s="254"/>
      <c r="P307" s="254"/>
      <c r="Q307" s="254"/>
      <c r="R307" s="254"/>
      <c r="S307" s="254"/>
      <c r="T307" s="255"/>
      <c r="U307" s="14"/>
      <c r="V307" s="14"/>
      <c r="W307" s="14"/>
      <c r="X307" s="14"/>
      <c r="Y307" s="14"/>
      <c r="Z307" s="14"/>
      <c r="AA307" s="14"/>
      <c r="AB307" s="14"/>
      <c r="AC307" s="14"/>
      <c r="AD307" s="14"/>
      <c r="AE307" s="14"/>
      <c r="AT307" s="256" t="s">
        <v>140</v>
      </c>
      <c r="AU307" s="256" t="s">
        <v>86</v>
      </c>
      <c r="AV307" s="14" t="s">
        <v>86</v>
      </c>
      <c r="AW307" s="14" t="s">
        <v>32</v>
      </c>
      <c r="AX307" s="14" t="s">
        <v>76</v>
      </c>
      <c r="AY307" s="256" t="s">
        <v>129</v>
      </c>
    </row>
    <row r="308" s="13" customFormat="1">
      <c r="A308" s="13"/>
      <c r="B308" s="236"/>
      <c r="C308" s="237"/>
      <c r="D308" s="231" t="s">
        <v>140</v>
      </c>
      <c r="E308" s="238" t="s">
        <v>1</v>
      </c>
      <c r="F308" s="239" t="s">
        <v>648</v>
      </c>
      <c r="G308" s="237"/>
      <c r="H308" s="238" t="s">
        <v>1</v>
      </c>
      <c r="I308" s="240"/>
      <c r="J308" s="237"/>
      <c r="K308" s="237"/>
      <c r="L308" s="241"/>
      <c r="M308" s="242"/>
      <c r="N308" s="243"/>
      <c r="O308" s="243"/>
      <c r="P308" s="243"/>
      <c r="Q308" s="243"/>
      <c r="R308" s="243"/>
      <c r="S308" s="243"/>
      <c r="T308" s="244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T308" s="245" t="s">
        <v>140</v>
      </c>
      <c r="AU308" s="245" t="s">
        <v>86</v>
      </c>
      <c r="AV308" s="13" t="s">
        <v>84</v>
      </c>
      <c r="AW308" s="13" t="s">
        <v>32</v>
      </c>
      <c r="AX308" s="13" t="s">
        <v>76</v>
      </c>
      <c r="AY308" s="245" t="s">
        <v>129</v>
      </c>
    </row>
    <row r="309" s="14" customFormat="1">
      <c r="A309" s="14"/>
      <c r="B309" s="246"/>
      <c r="C309" s="247"/>
      <c r="D309" s="231" t="s">
        <v>140</v>
      </c>
      <c r="E309" s="248" t="s">
        <v>1</v>
      </c>
      <c r="F309" s="249" t="s">
        <v>649</v>
      </c>
      <c r="G309" s="247"/>
      <c r="H309" s="250">
        <v>-7.3499999999999996</v>
      </c>
      <c r="I309" s="251"/>
      <c r="J309" s="247"/>
      <c r="K309" s="247"/>
      <c r="L309" s="252"/>
      <c r="M309" s="253"/>
      <c r="N309" s="254"/>
      <c r="O309" s="254"/>
      <c r="P309" s="254"/>
      <c r="Q309" s="254"/>
      <c r="R309" s="254"/>
      <c r="S309" s="254"/>
      <c r="T309" s="255"/>
      <c r="U309" s="14"/>
      <c r="V309" s="14"/>
      <c r="W309" s="14"/>
      <c r="X309" s="14"/>
      <c r="Y309" s="14"/>
      <c r="Z309" s="14"/>
      <c r="AA309" s="14"/>
      <c r="AB309" s="14"/>
      <c r="AC309" s="14"/>
      <c r="AD309" s="14"/>
      <c r="AE309" s="14"/>
      <c r="AT309" s="256" t="s">
        <v>140</v>
      </c>
      <c r="AU309" s="256" t="s">
        <v>86</v>
      </c>
      <c r="AV309" s="14" t="s">
        <v>86</v>
      </c>
      <c r="AW309" s="14" t="s">
        <v>32</v>
      </c>
      <c r="AX309" s="14" t="s">
        <v>76</v>
      </c>
      <c r="AY309" s="256" t="s">
        <v>129</v>
      </c>
    </row>
    <row r="310" s="15" customFormat="1">
      <c r="A310" s="15"/>
      <c r="B310" s="257"/>
      <c r="C310" s="258"/>
      <c r="D310" s="231" t="s">
        <v>140</v>
      </c>
      <c r="E310" s="259" t="s">
        <v>1</v>
      </c>
      <c r="F310" s="260" t="s">
        <v>180</v>
      </c>
      <c r="G310" s="258"/>
      <c r="H310" s="261">
        <v>85.150000000000006</v>
      </c>
      <c r="I310" s="262"/>
      <c r="J310" s="258"/>
      <c r="K310" s="258"/>
      <c r="L310" s="263"/>
      <c r="M310" s="264"/>
      <c r="N310" s="265"/>
      <c r="O310" s="265"/>
      <c r="P310" s="265"/>
      <c r="Q310" s="265"/>
      <c r="R310" s="265"/>
      <c r="S310" s="265"/>
      <c r="T310" s="266"/>
      <c r="U310" s="15"/>
      <c r="V310" s="15"/>
      <c r="W310" s="15"/>
      <c r="X310" s="15"/>
      <c r="Y310" s="15"/>
      <c r="Z310" s="15"/>
      <c r="AA310" s="15"/>
      <c r="AB310" s="15"/>
      <c r="AC310" s="15"/>
      <c r="AD310" s="15"/>
      <c r="AE310" s="15"/>
      <c r="AT310" s="267" t="s">
        <v>140</v>
      </c>
      <c r="AU310" s="267" t="s">
        <v>86</v>
      </c>
      <c r="AV310" s="15" t="s">
        <v>136</v>
      </c>
      <c r="AW310" s="15" t="s">
        <v>32</v>
      </c>
      <c r="AX310" s="15" t="s">
        <v>84</v>
      </c>
      <c r="AY310" s="267" t="s">
        <v>129</v>
      </c>
    </row>
    <row r="311" s="2" customFormat="1" ht="14.4" customHeight="1">
      <c r="A311" s="38"/>
      <c r="B311" s="39"/>
      <c r="C311" s="268" t="s">
        <v>390</v>
      </c>
      <c r="D311" s="268" t="s">
        <v>226</v>
      </c>
      <c r="E311" s="269" t="s">
        <v>414</v>
      </c>
      <c r="F311" s="270" t="s">
        <v>415</v>
      </c>
      <c r="G311" s="271" t="s">
        <v>291</v>
      </c>
      <c r="H311" s="272">
        <v>86.852999999999994</v>
      </c>
      <c r="I311" s="273"/>
      <c r="J311" s="274">
        <f>ROUND(I311*H311,2)</f>
        <v>0</v>
      </c>
      <c r="K311" s="270" t="s">
        <v>135</v>
      </c>
      <c r="L311" s="275"/>
      <c r="M311" s="276" t="s">
        <v>1</v>
      </c>
      <c r="N311" s="277" t="s">
        <v>41</v>
      </c>
      <c r="O311" s="91"/>
      <c r="P311" s="227">
        <f>O311*H311</f>
        <v>0</v>
      </c>
      <c r="Q311" s="227">
        <v>0.028000000000000001</v>
      </c>
      <c r="R311" s="227">
        <f>Q311*H311</f>
        <v>2.4318839999999997</v>
      </c>
      <c r="S311" s="227">
        <v>0</v>
      </c>
      <c r="T311" s="228">
        <f>S311*H311</f>
        <v>0</v>
      </c>
      <c r="U311" s="38"/>
      <c r="V311" s="38"/>
      <c r="W311" s="38"/>
      <c r="X311" s="38"/>
      <c r="Y311" s="38"/>
      <c r="Z311" s="38"/>
      <c r="AA311" s="38"/>
      <c r="AB311" s="38"/>
      <c r="AC311" s="38"/>
      <c r="AD311" s="38"/>
      <c r="AE311" s="38"/>
      <c r="AR311" s="229" t="s">
        <v>181</v>
      </c>
      <c r="AT311" s="229" t="s">
        <v>226</v>
      </c>
      <c r="AU311" s="229" t="s">
        <v>86</v>
      </c>
      <c r="AY311" s="17" t="s">
        <v>129</v>
      </c>
      <c r="BE311" s="230">
        <f>IF(N311="základní",J311,0)</f>
        <v>0</v>
      </c>
      <c r="BF311" s="230">
        <f>IF(N311="snížená",J311,0)</f>
        <v>0</v>
      </c>
      <c r="BG311" s="230">
        <f>IF(N311="zákl. přenesená",J311,0)</f>
        <v>0</v>
      </c>
      <c r="BH311" s="230">
        <f>IF(N311="sníž. přenesená",J311,0)</f>
        <v>0</v>
      </c>
      <c r="BI311" s="230">
        <f>IF(N311="nulová",J311,0)</f>
        <v>0</v>
      </c>
      <c r="BJ311" s="17" t="s">
        <v>84</v>
      </c>
      <c r="BK311" s="230">
        <f>ROUND(I311*H311,2)</f>
        <v>0</v>
      </c>
      <c r="BL311" s="17" t="s">
        <v>136</v>
      </c>
      <c r="BM311" s="229" t="s">
        <v>650</v>
      </c>
    </row>
    <row r="312" s="2" customFormat="1">
      <c r="A312" s="38"/>
      <c r="B312" s="39"/>
      <c r="C312" s="40"/>
      <c r="D312" s="231" t="s">
        <v>138</v>
      </c>
      <c r="E312" s="40"/>
      <c r="F312" s="232" t="s">
        <v>415</v>
      </c>
      <c r="G312" s="40"/>
      <c r="H312" s="40"/>
      <c r="I312" s="233"/>
      <c r="J312" s="40"/>
      <c r="K312" s="40"/>
      <c r="L312" s="44"/>
      <c r="M312" s="234"/>
      <c r="N312" s="235"/>
      <c r="O312" s="91"/>
      <c r="P312" s="91"/>
      <c r="Q312" s="91"/>
      <c r="R312" s="91"/>
      <c r="S312" s="91"/>
      <c r="T312" s="92"/>
      <c r="U312" s="38"/>
      <c r="V312" s="38"/>
      <c r="W312" s="38"/>
      <c r="X312" s="38"/>
      <c r="Y312" s="38"/>
      <c r="Z312" s="38"/>
      <c r="AA312" s="38"/>
      <c r="AB312" s="38"/>
      <c r="AC312" s="38"/>
      <c r="AD312" s="38"/>
      <c r="AE312" s="38"/>
      <c r="AT312" s="17" t="s">
        <v>138</v>
      </c>
      <c r="AU312" s="17" t="s">
        <v>86</v>
      </c>
    </row>
    <row r="313" s="14" customFormat="1">
      <c r="A313" s="14"/>
      <c r="B313" s="246"/>
      <c r="C313" s="247"/>
      <c r="D313" s="231" t="s">
        <v>140</v>
      </c>
      <c r="E313" s="248" t="s">
        <v>1</v>
      </c>
      <c r="F313" s="249" t="s">
        <v>651</v>
      </c>
      <c r="G313" s="247"/>
      <c r="H313" s="250">
        <v>86.852999999999994</v>
      </c>
      <c r="I313" s="251"/>
      <c r="J313" s="247"/>
      <c r="K313" s="247"/>
      <c r="L313" s="252"/>
      <c r="M313" s="253"/>
      <c r="N313" s="254"/>
      <c r="O313" s="254"/>
      <c r="P313" s="254"/>
      <c r="Q313" s="254"/>
      <c r="R313" s="254"/>
      <c r="S313" s="254"/>
      <c r="T313" s="255"/>
      <c r="U313" s="14"/>
      <c r="V313" s="14"/>
      <c r="W313" s="14"/>
      <c r="X313" s="14"/>
      <c r="Y313" s="14"/>
      <c r="Z313" s="14"/>
      <c r="AA313" s="14"/>
      <c r="AB313" s="14"/>
      <c r="AC313" s="14"/>
      <c r="AD313" s="14"/>
      <c r="AE313" s="14"/>
      <c r="AT313" s="256" t="s">
        <v>140</v>
      </c>
      <c r="AU313" s="256" t="s">
        <v>86</v>
      </c>
      <c r="AV313" s="14" t="s">
        <v>86</v>
      </c>
      <c r="AW313" s="14" t="s">
        <v>32</v>
      </c>
      <c r="AX313" s="14" t="s">
        <v>84</v>
      </c>
      <c r="AY313" s="256" t="s">
        <v>129</v>
      </c>
    </row>
    <row r="314" s="2" customFormat="1" ht="24.15" customHeight="1">
      <c r="A314" s="38"/>
      <c r="B314" s="39"/>
      <c r="C314" s="218" t="s">
        <v>394</v>
      </c>
      <c r="D314" s="218" t="s">
        <v>131</v>
      </c>
      <c r="E314" s="219" t="s">
        <v>652</v>
      </c>
      <c r="F314" s="220" t="s">
        <v>653</v>
      </c>
      <c r="G314" s="221" t="s">
        <v>291</v>
      </c>
      <c r="H314" s="222">
        <v>29</v>
      </c>
      <c r="I314" s="223"/>
      <c r="J314" s="224">
        <f>ROUND(I314*H314,2)</f>
        <v>0</v>
      </c>
      <c r="K314" s="220" t="s">
        <v>135</v>
      </c>
      <c r="L314" s="44"/>
      <c r="M314" s="225" t="s">
        <v>1</v>
      </c>
      <c r="N314" s="226" t="s">
        <v>41</v>
      </c>
      <c r="O314" s="91"/>
      <c r="P314" s="227">
        <f>O314*H314</f>
        <v>0</v>
      </c>
      <c r="Q314" s="227">
        <v>0</v>
      </c>
      <c r="R314" s="227">
        <f>Q314*H314</f>
        <v>0</v>
      </c>
      <c r="S314" s="227">
        <v>0</v>
      </c>
      <c r="T314" s="228">
        <f>S314*H314</f>
        <v>0</v>
      </c>
      <c r="U314" s="38"/>
      <c r="V314" s="38"/>
      <c r="W314" s="38"/>
      <c r="X314" s="38"/>
      <c r="Y314" s="38"/>
      <c r="Z314" s="38"/>
      <c r="AA314" s="38"/>
      <c r="AB314" s="38"/>
      <c r="AC314" s="38"/>
      <c r="AD314" s="38"/>
      <c r="AE314" s="38"/>
      <c r="AR314" s="229" t="s">
        <v>136</v>
      </c>
      <c r="AT314" s="229" t="s">
        <v>131</v>
      </c>
      <c r="AU314" s="229" t="s">
        <v>86</v>
      </c>
      <c r="AY314" s="17" t="s">
        <v>129</v>
      </c>
      <c r="BE314" s="230">
        <f>IF(N314="základní",J314,0)</f>
        <v>0</v>
      </c>
      <c r="BF314" s="230">
        <f>IF(N314="snížená",J314,0)</f>
        <v>0</v>
      </c>
      <c r="BG314" s="230">
        <f>IF(N314="zákl. přenesená",J314,0)</f>
        <v>0</v>
      </c>
      <c r="BH314" s="230">
        <f>IF(N314="sníž. přenesená",J314,0)</f>
        <v>0</v>
      </c>
      <c r="BI314" s="230">
        <f>IF(N314="nulová",J314,0)</f>
        <v>0</v>
      </c>
      <c r="BJ314" s="17" t="s">
        <v>84</v>
      </c>
      <c r="BK314" s="230">
        <f>ROUND(I314*H314,2)</f>
        <v>0</v>
      </c>
      <c r="BL314" s="17" t="s">
        <v>136</v>
      </c>
      <c r="BM314" s="229" t="s">
        <v>654</v>
      </c>
    </row>
    <row r="315" s="2" customFormat="1">
      <c r="A315" s="38"/>
      <c r="B315" s="39"/>
      <c r="C315" s="40"/>
      <c r="D315" s="231" t="s">
        <v>138</v>
      </c>
      <c r="E315" s="40"/>
      <c r="F315" s="232" t="s">
        <v>655</v>
      </c>
      <c r="G315" s="40"/>
      <c r="H315" s="40"/>
      <c r="I315" s="233"/>
      <c r="J315" s="40"/>
      <c r="K315" s="40"/>
      <c r="L315" s="44"/>
      <c r="M315" s="234"/>
      <c r="N315" s="235"/>
      <c r="O315" s="91"/>
      <c r="P315" s="91"/>
      <c r="Q315" s="91"/>
      <c r="R315" s="91"/>
      <c r="S315" s="91"/>
      <c r="T315" s="92"/>
      <c r="U315" s="38"/>
      <c r="V315" s="38"/>
      <c r="W315" s="38"/>
      <c r="X315" s="38"/>
      <c r="Y315" s="38"/>
      <c r="Z315" s="38"/>
      <c r="AA315" s="38"/>
      <c r="AB315" s="38"/>
      <c r="AC315" s="38"/>
      <c r="AD315" s="38"/>
      <c r="AE315" s="38"/>
      <c r="AT315" s="17" t="s">
        <v>138</v>
      </c>
      <c r="AU315" s="17" t="s">
        <v>86</v>
      </c>
    </row>
    <row r="316" s="2" customFormat="1" ht="24.15" customHeight="1">
      <c r="A316" s="38"/>
      <c r="B316" s="39"/>
      <c r="C316" s="218" t="s">
        <v>398</v>
      </c>
      <c r="D316" s="218" t="s">
        <v>131</v>
      </c>
      <c r="E316" s="219" t="s">
        <v>656</v>
      </c>
      <c r="F316" s="220" t="s">
        <v>657</v>
      </c>
      <c r="G316" s="221" t="s">
        <v>291</v>
      </c>
      <c r="H316" s="222">
        <v>29</v>
      </c>
      <c r="I316" s="223"/>
      <c r="J316" s="224">
        <f>ROUND(I316*H316,2)</f>
        <v>0</v>
      </c>
      <c r="K316" s="220" t="s">
        <v>135</v>
      </c>
      <c r="L316" s="44"/>
      <c r="M316" s="225" t="s">
        <v>1</v>
      </c>
      <c r="N316" s="226" t="s">
        <v>41</v>
      </c>
      <c r="O316" s="91"/>
      <c r="P316" s="227">
        <f>O316*H316</f>
        <v>0</v>
      </c>
      <c r="Q316" s="227">
        <v>0.00060999999999999997</v>
      </c>
      <c r="R316" s="227">
        <f>Q316*H316</f>
        <v>0.017690000000000001</v>
      </c>
      <c r="S316" s="227">
        <v>0</v>
      </c>
      <c r="T316" s="228">
        <f>S316*H316</f>
        <v>0</v>
      </c>
      <c r="U316" s="38"/>
      <c r="V316" s="38"/>
      <c r="W316" s="38"/>
      <c r="X316" s="38"/>
      <c r="Y316" s="38"/>
      <c r="Z316" s="38"/>
      <c r="AA316" s="38"/>
      <c r="AB316" s="38"/>
      <c r="AC316" s="38"/>
      <c r="AD316" s="38"/>
      <c r="AE316" s="38"/>
      <c r="AR316" s="229" t="s">
        <v>136</v>
      </c>
      <c r="AT316" s="229" t="s">
        <v>131</v>
      </c>
      <c r="AU316" s="229" t="s">
        <v>86</v>
      </c>
      <c r="AY316" s="17" t="s">
        <v>129</v>
      </c>
      <c r="BE316" s="230">
        <f>IF(N316="základní",J316,0)</f>
        <v>0</v>
      </c>
      <c r="BF316" s="230">
        <f>IF(N316="snížená",J316,0)</f>
        <v>0</v>
      </c>
      <c r="BG316" s="230">
        <f>IF(N316="zákl. přenesená",J316,0)</f>
        <v>0</v>
      </c>
      <c r="BH316" s="230">
        <f>IF(N316="sníž. přenesená",J316,0)</f>
        <v>0</v>
      </c>
      <c r="BI316" s="230">
        <f>IF(N316="nulová",J316,0)</f>
        <v>0</v>
      </c>
      <c r="BJ316" s="17" t="s">
        <v>84</v>
      </c>
      <c r="BK316" s="230">
        <f>ROUND(I316*H316,2)</f>
        <v>0</v>
      </c>
      <c r="BL316" s="17" t="s">
        <v>136</v>
      </c>
      <c r="BM316" s="229" t="s">
        <v>658</v>
      </c>
    </row>
    <row r="317" s="2" customFormat="1">
      <c r="A317" s="38"/>
      <c r="B317" s="39"/>
      <c r="C317" s="40"/>
      <c r="D317" s="231" t="s">
        <v>138</v>
      </c>
      <c r="E317" s="40"/>
      <c r="F317" s="232" t="s">
        <v>659</v>
      </c>
      <c r="G317" s="40"/>
      <c r="H317" s="40"/>
      <c r="I317" s="233"/>
      <c r="J317" s="40"/>
      <c r="K317" s="40"/>
      <c r="L317" s="44"/>
      <c r="M317" s="234"/>
      <c r="N317" s="235"/>
      <c r="O317" s="91"/>
      <c r="P317" s="91"/>
      <c r="Q317" s="91"/>
      <c r="R317" s="91"/>
      <c r="S317" s="91"/>
      <c r="T317" s="92"/>
      <c r="U317" s="38"/>
      <c r="V317" s="38"/>
      <c r="W317" s="38"/>
      <c r="X317" s="38"/>
      <c r="Y317" s="38"/>
      <c r="Z317" s="38"/>
      <c r="AA317" s="38"/>
      <c r="AB317" s="38"/>
      <c r="AC317" s="38"/>
      <c r="AD317" s="38"/>
      <c r="AE317" s="38"/>
      <c r="AT317" s="17" t="s">
        <v>138</v>
      </c>
      <c r="AU317" s="17" t="s">
        <v>86</v>
      </c>
    </row>
    <row r="318" s="13" customFormat="1">
      <c r="A318" s="13"/>
      <c r="B318" s="236"/>
      <c r="C318" s="237"/>
      <c r="D318" s="231" t="s">
        <v>140</v>
      </c>
      <c r="E318" s="238" t="s">
        <v>1</v>
      </c>
      <c r="F318" s="239" t="s">
        <v>660</v>
      </c>
      <c r="G318" s="237"/>
      <c r="H318" s="238" t="s">
        <v>1</v>
      </c>
      <c r="I318" s="240"/>
      <c r="J318" s="237"/>
      <c r="K318" s="237"/>
      <c r="L318" s="241"/>
      <c r="M318" s="242"/>
      <c r="N318" s="243"/>
      <c r="O318" s="243"/>
      <c r="P318" s="243"/>
      <c r="Q318" s="243"/>
      <c r="R318" s="243"/>
      <c r="S318" s="243"/>
      <c r="T318" s="244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T318" s="245" t="s">
        <v>140</v>
      </c>
      <c r="AU318" s="245" t="s">
        <v>86</v>
      </c>
      <c r="AV318" s="13" t="s">
        <v>84</v>
      </c>
      <c r="AW318" s="13" t="s">
        <v>32</v>
      </c>
      <c r="AX318" s="13" t="s">
        <v>76</v>
      </c>
      <c r="AY318" s="245" t="s">
        <v>129</v>
      </c>
    </row>
    <row r="319" s="14" customFormat="1">
      <c r="A319" s="14"/>
      <c r="B319" s="246"/>
      <c r="C319" s="247"/>
      <c r="D319" s="231" t="s">
        <v>140</v>
      </c>
      <c r="E319" s="248" t="s">
        <v>1</v>
      </c>
      <c r="F319" s="249" t="s">
        <v>190</v>
      </c>
      <c r="G319" s="247"/>
      <c r="H319" s="250">
        <v>9</v>
      </c>
      <c r="I319" s="251"/>
      <c r="J319" s="247"/>
      <c r="K319" s="247"/>
      <c r="L319" s="252"/>
      <c r="M319" s="253"/>
      <c r="N319" s="254"/>
      <c r="O319" s="254"/>
      <c r="P319" s="254"/>
      <c r="Q319" s="254"/>
      <c r="R319" s="254"/>
      <c r="S319" s="254"/>
      <c r="T319" s="255"/>
      <c r="U319" s="14"/>
      <c r="V319" s="14"/>
      <c r="W319" s="14"/>
      <c r="X319" s="14"/>
      <c r="Y319" s="14"/>
      <c r="Z319" s="14"/>
      <c r="AA319" s="14"/>
      <c r="AB319" s="14"/>
      <c r="AC319" s="14"/>
      <c r="AD319" s="14"/>
      <c r="AE319" s="14"/>
      <c r="AT319" s="256" t="s">
        <v>140</v>
      </c>
      <c r="AU319" s="256" t="s">
        <v>86</v>
      </c>
      <c r="AV319" s="14" t="s">
        <v>86</v>
      </c>
      <c r="AW319" s="14" t="s">
        <v>32</v>
      </c>
      <c r="AX319" s="14" t="s">
        <v>76</v>
      </c>
      <c r="AY319" s="256" t="s">
        <v>129</v>
      </c>
    </row>
    <row r="320" s="13" customFormat="1">
      <c r="A320" s="13"/>
      <c r="B320" s="236"/>
      <c r="C320" s="237"/>
      <c r="D320" s="231" t="s">
        <v>140</v>
      </c>
      <c r="E320" s="238" t="s">
        <v>1</v>
      </c>
      <c r="F320" s="239" t="s">
        <v>462</v>
      </c>
      <c r="G320" s="237"/>
      <c r="H320" s="238" t="s">
        <v>1</v>
      </c>
      <c r="I320" s="240"/>
      <c r="J320" s="237"/>
      <c r="K320" s="237"/>
      <c r="L320" s="241"/>
      <c r="M320" s="242"/>
      <c r="N320" s="243"/>
      <c r="O320" s="243"/>
      <c r="P320" s="243"/>
      <c r="Q320" s="243"/>
      <c r="R320" s="243"/>
      <c r="S320" s="243"/>
      <c r="T320" s="244"/>
      <c r="U320" s="13"/>
      <c r="V320" s="13"/>
      <c r="W320" s="13"/>
      <c r="X320" s="13"/>
      <c r="Y320" s="13"/>
      <c r="Z320" s="13"/>
      <c r="AA320" s="13"/>
      <c r="AB320" s="13"/>
      <c r="AC320" s="13"/>
      <c r="AD320" s="13"/>
      <c r="AE320" s="13"/>
      <c r="AT320" s="245" t="s">
        <v>140</v>
      </c>
      <c r="AU320" s="245" t="s">
        <v>86</v>
      </c>
      <c r="AV320" s="13" t="s">
        <v>84</v>
      </c>
      <c r="AW320" s="13" t="s">
        <v>32</v>
      </c>
      <c r="AX320" s="13" t="s">
        <v>76</v>
      </c>
      <c r="AY320" s="245" t="s">
        <v>129</v>
      </c>
    </row>
    <row r="321" s="14" customFormat="1">
      <c r="A321" s="14"/>
      <c r="B321" s="246"/>
      <c r="C321" s="247"/>
      <c r="D321" s="231" t="s">
        <v>140</v>
      </c>
      <c r="E321" s="248" t="s">
        <v>1</v>
      </c>
      <c r="F321" s="249" t="s">
        <v>661</v>
      </c>
      <c r="G321" s="247"/>
      <c r="H321" s="250">
        <v>20</v>
      </c>
      <c r="I321" s="251"/>
      <c r="J321" s="247"/>
      <c r="K321" s="247"/>
      <c r="L321" s="252"/>
      <c r="M321" s="253"/>
      <c r="N321" s="254"/>
      <c r="O321" s="254"/>
      <c r="P321" s="254"/>
      <c r="Q321" s="254"/>
      <c r="R321" s="254"/>
      <c r="S321" s="254"/>
      <c r="T321" s="255"/>
      <c r="U321" s="14"/>
      <c r="V321" s="14"/>
      <c r="W321" s="14"/>
      <c r="X321" s="14"/>
      <c r="Y321" s="14"/>
      <c r="Z321" s="14"/>
      <c r="AA321" s="14"/>
      <c r="AB321" s="14"/>
      <c r="AC321" s="14"/>
      <c r="AD321" s="14"/>
      <c r="AE321" s="14"/>
      <c r="AT321" s="256" t="s">
        <v>140</v>
      </c>
      <c r="AU321" s="256" t="s">
        <v>86</v>
      </c>
      <c r="AV321" s="14" t="s">
        <v>86</v>
      </c>
      <c r="AW321" s="14" t="s">
        <v>32</v>
      </c>
      <c r="AX321" s="14" t="s">
        <v>76</v>
      </c>
      <c r="AY321" s="256" t="s">
        <v>129</v>
      </c>
    </row>
    <row r="322" s="15" customFormat="1">
      <c r="A322" s="15"/>
      <c r="B322" s="257"/>
      <c r="C322" s="258"/>
      <c r="D322" s="231" t="s">
        <v>140</v>
      </c>
      <c r="E322" s="259" t="s">
        <v>1</v>
      </c>
      <c r="F322" s="260" t="s">
        <v>180</v>
      </c>
      <c r="G322" s="258"/>
      <c r="H322" s="261">
        <v>29</v>
      </c>
      <c r="I322" s="262"/>
      <c r="J322" s="258"/>
      <c r="K322" s="258"/>
      <c r="L322" s="263"/>
      <c r="M322" s="264"/>
      <c r="N322" s="265"/>
      <c r="O322" s="265"/>
      <c r="P322" s="265"/>
      <c r="Q322" s="265"/>
      <c r="R322" s="265"/>
      <c r="S322" s="265"/>
      <c r="T322" s="266"/>
      <c r="U322" s="15"/>
      <c r="V322" s="15"/>
      <c r="W322" s="15"/>
      <c r="X322" s="15"/>
      <c r="Y322" s="15"/>
      <c r="Z322" s="15"/>
      <c r="AA322" s="15"/>
      <c r="AB322" s="15"/>
      <c r="AC322" s="15"/>
      <c r="AD322" s="15"/>
      <c r="AE322" s="15"/>
      <c r="AT322" s="267" t="s">
        <v>140</v>
      </c>
      <c r="AU322" s="267" t="s">
        <v>86</v>
      </c>
      <c r="AV322" s="15" t="s">
        <v>136</v>
      </c>
      <c r="AW322" s="15" t="s">
        <v>32</v>
      </c>
      <c r="AX322" s="15" t="s">
        <v>84</v>
      </c>
      <c r="AY322" s="267" t="s">
        <v>129</v>
      </c>
    </row>
    <row r="323" s="2" customFormat="1" ht="14.4" customHeight="1">
      <c r="A323" s="38"/>
      <c r="B323" s="39"/>
      <c r="C323" s="218" t="s">
        <v>404</v>
      </c>
      <c r="D323" s="218" t="s">
        <v>131</v>
      </c>
      <c r="E323" s="219" t="s">
        <v>662</v>
      </c>
      <c r="F323" s="220" t="s">
        <v>663</v>
      </c>
      <c r="G323" s="221" t="s">
        <v>291</v>
      </c>
      <c r="H323" s="222">
        <v>29</v>
      </c>
      <c r="I323" s="223"/>
      <c r="J323" s="224">
        <f>ROUND(I323*H323,2)</f>
        <v>0</v>
      </c>
      <c r="K323" s="220" t="s">
        <v>135</v>
      </c>
      <c r="L323" s="44"/>
      <c r="M323" s="225" t="s">
        <v>1</v>
      </c>
      <c r="N323" s="226" t="s">
        <v>41</v>
      </c>
      <c r="O323" s="91"/>
      <c r="P323" s="227">
        <f>O323*H323</f>
        <v>0</v>
      </c>
      <c r="Q323" s="227">
        <v>0</v>
      </c>
      <c r="R323" s="227">
        <f>Q323*H323</f>
        <v>0</v>
      </c>
      <c r="S323" s="227">
        <v>0</v>
      </c>
      <c r="T323" s="228">
        <f>S323*H323</f>
        <v>0</v>
      </c>
      <c r="U323" s="38"/>
      <c r="V323" s="38"/>
      <c r="W323" s="38"/>
      <c r="X323" s="38"/>
      <c r="Y323" s="38"/>
      <c r="Z323" s="38"/>
      <c r="AA323" s="38"/>
      <c r="AB323" s="38"/>
      <c r="AC323" s="38"/>
      <c r="AD323" s="38"/>
      <c r="AE323" s="38"/>
      <c r="AR323" s="229" t="s">
        <v>136</v>
      </c>
      <c r="AT323" s="229" t="s">
        <v>131</v>
      </c>
      <c r="AU323" s="229" t="s">
        <v>86</v>
      </c>
      <c r="AY323" s="17" t="s">
        <v>129</v>
      </c>
      <c r="BE323" s="230">
        <f>IF(N323="základní",J323,0)</f>
        <v>0</v>
      </c>
      <c r="BF323" s="230">
        <f>IF(N323="snížená",J323,0)</f>
        <v>0</v>
      </c>
      <c r="BG323" s="230">
        <f>IF(N323="zákl. přenesená",J323,0)</f>
        <v>0</v>
      </c>
      <c r="BH323" s="230">
        <f>IF(N323="sníž. přenesená",J323,0)</f>
        <v>0</v>
      </c>
      <c r="BI323" s="230">
        <f>IF(N323="nulová",J323,0)</f>
        <v>0</v>
      </c>
      <c r="BJ323" s="17" t="s">
        <v>84</v>
      </c>
      <c r="BK323" s="230">
        <f>ROUND(I323*H323,2)</f>
        <v>0</v>
      </c>
      <c r="BL323" s="17" t="s">
        <v>136</v>
      </c>
      <c r="BM323" s="229" t="s">
        <v>664</v>
      </c>
    </row>
    <row r="324" s="2" customFormat="1">
      <c r="A324" s="38"/>
      <c r="B324" s="39"/>
      <c r="C324" s="40"/>
      <c r="D324" s="231" t="s">
        <v>138</v>
      </c>
      <c r="E324" s="40"/>
      <c r="F324" s="232" t="s">
        <v>665</v>
      </c>
      <c r="G324" s="40"/>
      <c r="H324" s="40"/>
      <c r="I324" s="233"/>
      <c r="J324" s="40"/>
      <c r="K324" s="40"/>
      <c r="L324" s="44"/>
      <c r="M324" s="234"/>
      <c r="N324" s="235"/>
      <c r="O324" s="91"/>
      <c r="P324" s="91"/>
      <c r="Q324" s="91"/>
      <c r="R324" s="91"/>
      <c r="S324" s="91"/>
      <c r="T324" s="92"/>
      <c r="U324" s="38"/>
      <c r="V324" s="38"/>
      <c r="W324" s="38"/>
      <c r="X324" s="38"/>
      <c r="Y324" s="38"/>
      <c r="Z324" s="38"/>
      <c r="AA324" s="38"/>
      <c r="AB324" s="38"/>
      <c r="AC324" s="38"/>
      <c r="AD324" s="38"/>
      <c r="AE324" s="38"/>
      <c r="AT324" s="17" t="s">
        <v>138</v>
      </c>
      <c r="AU324" s="17" t="s">
        <v>86</v>
      </c>
    </row>
    <row r="325" s="13" customFormat="1">
      <c r="A325" s="13"/>
      <c r="B325" s="236"/>
      <c r="C325" s="237"/>
      <c r="D325" s="231" t="s">
        <v>140</v>
      </c>
      <c r="E325" s="238" t="s">
        <v>1</v>
      </c>
      <c r="F325" s="239" t="s">
        <v>660</v>
      </c>
      <c r="G325" s="237"/>
      <c r="H325" s="238" t="s">
        <v>1</v>
      </c>
      <c r="I325" s="240"/>
      <c r="J325" s="237"/>
      <c r="K325" s="237"/>
      <c r="L325" s="241"/>
      <c r="M325" s="242"/>
      <c r="N325" s="243"/>
      <c r="O325" s="243"/>
      <c r="P325" s="243"/>
      <c r="Q325" s="243"/>
      <c r="R325" s="243"/>
      <c r="S325" s="243"/>
      <c r="T325" s="244"/>
      <c r="U325" s="13"/>
      <c r="V325" s="13"/>
      <c r="W325" s="13"/>
      <c r="X325" s="13"/>
      <c r="Y325" s="13"/>
      <c r="Z325" s="13"/>
      <c r="AA325" s="13"/>
      <c r="AB325" s="13"/>
      <c r="AC325" s="13"/>
      <c r="AD325" s="13"/>
      <c r="AE325" s="13"/>
      <c r="AT325" s="245" t="s">
        <v>140</v>
      </c>
      <c r="AU325" s="245" t="s">
        <v>86</v>
      </c>
      <c r="AV325" s="13" t="s">
        <v>84</v>
      </c>
      <c r="AW325" s="13" t="s">
        <v>32</v>
      </c>
      <c r="AX325" s="13" t="s">
        <v>76</v>
      </c>
      <c r="AY325" s="245" t="s">
        <v>129</v>
      </c>
    </row>
    <row r="326" s="14" customFormat="1">
      <c r="A326" s="14"/>
      <c r="B326" s="246"/>
      <c r="C326" s="247"/>
      <c r="D326" s="231" t="s">
        <v>140</v>
      </c>
      <c r="E326" s="248" t="s">
        <v>1</v>
      </c>
      <c r="F326" s="249" t="s">
        <v>190</v>
      </c>
      <c r="G326" s="247"/>
      <c r="H326" s="250">
        <v>9</v>
      </c>
      <c r="I326" s="251"/>
      <c r="J326" s="247"/>
      <c r="K326" s="247"/>
      <c r="L326" s="252"/>
      <c r="M326" s="253"/>
      <c r="N326" s="254"/>
      <c r="O326" s="254"/>
      <c r="P326" s="254"/>
      <c r="Q326" s="254"/>
      <c r="R326" s="254"/>
      <c r="S326" s="254"/>
      <c r="T326" s="255"/>
      <c r="U326" s="14"/>
      <c r="V326" s="14"/>
      <c r="W326" s="14"/>
      <c r="X326" s="14"/>
      <c r="Y326" s="14"/>
      <c r="Z326" s="14"/>
      <c r="AA326" s="14"/>
      <c r="AB326" s="14"/>
      <c r="AC326" s="14"/>
      <c r="AD326" s="14"/>
      <c r="AE326" s="14"/>
      <c r="AT326" s="256" t="s">
        <v>140</v>
      </c>
      <c r="AU326" s="256" t="s">
        <v>86</v>
      </c>
      <c r="AV326" s="14" t="s">
        <v>86</v>
      </c>
      <c r="AW326" s="14" t="s">
        <v>32</v>
      </c>
      <c r="AX326" s="14" t="s">
        <v>76</v>
      </c>
      <c r="AY326" s="256" t="s">
        <v>129</v>
      </c>
    </row>
    <row r="327" s="13" customFormat="1">
      <c r="A327" s="13"/>
      <c r="B327" s="236"/>
      <c r="C327" s="237"/>
      <c r="D327" s="231" t="s">
        <v>140</v>
      </c>
      <c r="E327" s="238" t="s">
        <v>1</v>
      </c>
      <c r="F327" s="239" t="s">
        <v>462</v>
      </c>
      <c r="G327" s="237"/>
      <c r="H327" s="238" t="s">
        <v>1</v>
      </c>
      <c r="I327" s="240"/>
      <c r="J327" s="237"/>
      <c r="K327" s="237"/>
      <c r="L327" s="241"/>
      <c r="M327" s="242"/>
      <c r="N327" s="243"/>
      <c r="O327" s="243"/>
      <c r="P327" s="243"/>
      <c r="Q327" s="243"/>
      <c r="R327" s="243"/>
      <c r="S327" s="243"/>
      <c r="T327" s="244"/>
      <c r="U327" s="13"/>
      <c r="V327" s="13"/>
      <c r="W327" s="13"/>
      <c r="X327" s="13"/>
      <c r="Y327" s="13"/>
      <c r="Z327" s="13"/>
      <c r="AA327" s="13"/>
      <c r="AB327" s="13"/>
      <c r="AC327" s="13"/>
      <c r="AD327" s="13"/>
      <c r="AE327" s="13"/>
      <c r="AT327" s="245" t="s">
        <v>140</v>
      </c>
      <c r="AU327" s="245" t="s">
        <v>86</v>
      </c>
      <c r="AV327" s="13" t="s">
        <v>84</v>
      </c>
      <c r="AW327" s="13" t="s">
        <v>32</v>
      </c>
      <c r="AX327" s="13" t="s">
        <v>76</v>
      </c>
      <c r="AY327" s="245" t="s">
        <v>129</v>
      </c>
    </row>
    <row r="328" s="14" customFormat="1">
      <c r="A328" s="14"/>
      <c r="B328" s="246"/>
      <c r="C328" s="247"/>
      <c r="D328" s="231" t="s">
        <v>140</v>
      </c>
      <c r="E328" s="248" t="s">
        <v>1</v>
      </c>
      <c r="F328" s="249" t="s">
        <v>661</v>
      </c>
      <c r="G328" s="247"/>
      <c r="H328" s="250">
        <v>20</v>
      </c>
      <c r="I328" s="251"/>
      <c r="J328" s="247"/>
      <c r="K328" s="247"/>
      <c r="L328" s="252"/>
      <c r="M328" s="253"/>
      <c r="N328" s="254"/>
      <c r="O328" s="254"/>
      <c r="P328" s="254"/>
      <c r="Q328" s="254"/>
      <c r="R328" s="254"/>
      <c r="S328" s="254"/>
      <c r="T328" s="255"/>
      <c r="U328" s="14"/>
      <c r="V328" s="14"/>
      <c r="W328" s="14"/>
      <c r="X328" s="14"/>
      <c r="Y328" s="14"/>
      <c r="Z328" s="14"/>
      <c r="AA328" s="14"/>
      <c r="AB328" s="14"/>
      <c r="AC328" s="14"/>
      <c r="AD328" s="14"/>
      <c r="AE328" s="14"/>
      <c r="AT328" s="256" t="s">
        <v>140</v>
      </c>
      <c r="AU328" s="256" t="s">
        <v>86</v>
      </c>
      <c r="AV328" s="14" t="s">
        <v>86</v>
      </c>
      <c r="AW328" s="14" t="s">
        <v>32</v>
      </c>
      <c r="AX328" s="14" t="s">
        <v>76</v>
      </c>
      <c r="AY328" s="256" t="s">
        <v>129</v>
      </c>
    </row>
    <row r="329" s="15" customFormat="1">
      <c r="A329" s="15"/>
      <c r="B329" s="257"/>
      <c r="C329" s="258"/>
      <c r="D329" s="231" t="s">
        <v>140</v>
      </c>
      <c r="E329" s="259" t="s">
        <v>1</v>
      </c>
      <c r="F329" s="260" t="s">
        <v>180</v>
      </c>
      <c r="G329" s="258"/>
      <c r="H329" s="261">
        <v>29</v>
      </c>
      <c r="I329" s="262"/>
      <c r="J329" s="258"/>
      <c r="K329" s="258"/>
      <c r="L329" s="263"/>
      <c r="M329" s="264"/>
      <c r="N329" s="265"/>
      <c r="O329" s="265"/>
      <c r="P329" s="265"/>
      <c r="Q329" s="265"/>
      <c r="R329" s="265"/>
      <c r="S329" s="265"/>
      <c r="T329" s="266"/>
      <c r="U329" s="15"/>
      <c r="V329" s="15"/>
      <c r="W329" s="15"/>
      <c r="X329" s="15"/>
      <c r="Y329" s="15"/>
      <c r="Z329" s="15"/>
      <c r="AA329" s="15"/>
      <c r="AB329" s="15"/>
      <c r="AC329" s="15"/>
      <c r="AD329" s="15"/>
      <c r="AE329" s="15"/>
      <c r="AT329" s="267" t="s">
        <v>140</v>
      </c>
      <c r="AU329" s="267" t="s">
        <v>86</v>
      </c>
      <c r="AV329" s="15" t="s">
        <v>136</v>
      </c>
      <c r="AW329" s="15" t="s">
        <v>32</v>
      </c>
      <c r="AX329" s="15" t="s">
        <v>84</v>
      </c>
      <c r="AY329" s="267" t="s">
        <v>129</v>
      </c>
    </row>
    <row r="330" s="2" customFormat="1" ht="24.15" customHeight="1">
      <c r="A330" s="38"/>
      <c r="B330" s="39"/>
      <c r="C330" s="218" t="s">
        <v>413</v>
      </c>
      <c r="D330" s="218" t="s">
        <v>131</v>
      </c>
      <c r="E330" s="219" t="s">
        <v>666</v>
      </c>
      <c r="F330" s="220" t="s">
        <v>667</v>
      </c>
      <c r="G330" s="221" t="s">
        <v>291</v>
      </c>
      <c r="H330" s="222">
        <v>5.5</v>
      </c>
      <c r="I330" s="223"/>
      <c r="J330" s="224">
        <f>ROUND(I330*H330,2)</f>
        <v>0</v>
      </c>
      <c r="K330" s="220" t="s">
        <v>135</v>
      </c>
      <c r="L330" s="44"/>
      <c r="M330" s="225" t="s">
        <v>1</v>
      </c>
      <c r="N330" s="226" t="s">
        <v>41</v>
      </c>
      <c r="O330" s="91"/>
      <c r="P330" s="227">
        <f>O330*H330</f>
        <v>0</v>
      </c>
      <c r="Q330" s="227">
        <v>0.43819000000000002</v>
      </c>
      <c r="R330" s="227">
        <f>Q330*H330</f>
        <v>2.4100450000000002</v>
      </c>
      <c r="S330" s="227">
        <v>0</v>
      </c>
      <c r="T330" s="228">
        <f>S330*H330</f>
        <v>0</v>
      </c>
      <c r="U330" s="38"/>
      <c r="V330" s="38"/>
      <c r="W330" s="38"/>
      <c r="X330" s="38"/>
      <c r="Y330" s="38"/>
      <c r="Z330" s="38"/>
      <c r="AA330" s="38"/>
      <c r="AB330" s="38"/>
      <c r="AC330" s="38"/>
      <c r="AD330" s="38"/>
      <c r="AE330" s="38"/>
      <c r="AR330" s="229" t="s">
        <v>136</v>
      </c>
      <c r="AT330" s="229" t="s">
        <v>131</v>
      </c>
      <c r="AU330" s="229" t="s">
        <v>86</v>
      </c>
      <c r="AY330" s="17" t="s">
        <v>129</v>
      </c>
      <c r="BE330" s="230">
        <f>IF(N330="základní",J330,0)</f>
        <v>0</v>
      </c>
      <c r="BF330" s="230">
        <f>IF(N330="snížená",J330,0)</f>
        <v>0</v>
      </c>
      <c r="BG330" s="230">
        <f>IF(N330="zákl. přenesená",J330,0)</f>
        <v>0</v>
      </c>
      <c r="BH330" s="230">
        <f>IF(N330="sníž. přenesená",J330,0)</f>
        <v>0</v>
      </c>
      <c r="BI330" s="230">
        <f>IF(N330="nulová",J330,0)</f>
        <v>0</v>
      </c>
      <c r="BJ330" s="17" t="s">
        <v>84</v>
      </c>
      <c r="BK330" s="230">
        <f>ROUND(I330*H330,2)</f>
        <v>0</v>
      </c>
      <c r="BL330" s="17" t="s">
        <v>136</v>
      </c>
      <c r="BM330" s="229" t="s">
        <v>668</v>
      </c>
    </row>
    <row r="331" s="2" customFormat="1">
      <c r="A331" s="38"/>
      <c r="B331" s="39"/>
      <c r="C331" s="40"/>
      <c r="D331" s="231" t="s">
        <v>138</v>
      </c>
      <c r="E331" s="40"/>
      <c r="F331" s="232" t="s">
        <v>669</v>
      </c>
      <c r="G331" s="40"/>
      <c r="H331" s="40"/>
      <c r="I331" s="233"/>
      <c r="J331" s="40"/>
      <c r="K331" s="40"/>
      <c r="L331" s="44"/>
      <c r="M331" s="234"/>
      <c r="N331" s="235"/>
      <c r="O331" s="91"/>
      <c r="P331" s="91"/>
      <c r="Q331" s="91"/>
      <c r="R331" s="91"/>
      <c r="S331" s="91"/>
      <c r="T331" s="92"/>
      <c r="U331" s="38"/>
      <c r="V331" s="38"/>
      <c r="W331" s="38"/>
      <c r="X331" s="38"/>
      <c r="Y331" s="38"/>
      <c r="Z331" s="38"/>
      <c r="AA331" s="38"/>
      <c r="AB331" s="38"/>
      <c r="AC331" s="38"/>
      <c r="AD331" s="38"/>
      <c r="AE331" s="38"/>
      <c r="AT331" s="17" t="s">
        <v>138</v>
      </c>
      <c r="AU331" s="17" t="s">
        <v>86</v>
      </c>
    </row>
    <row r="332" s="2" customFormat="1" ht="24.15" customHeight="1">
      <c r="A332" s="38"/>
      <c r="B332" s="39"/>
      <c r="C332" s="268" t="s">
        <v>418</v>
      </c>
      <c r="D332" s="268" t="s">
        <v>226</v>
      </c>
      <c r="E332" s="269" t="s">
        <v>670</v>
      </c>
      <c r="F332" s="270" t="s">
        <v>671</v>
      </c>
      <c r="G332" s="271" t="s">
        <v>672</v>
      </c>
      <c r="H332" s="272">
        <v>5.5</v>
      </c>
      <c r="I332" s="273"/>
      <c r="J332" s="274">
        <f>ROUND(I332*H332,2)</f>
        <v>0</v>
      </c>
      <c r="K332" s="270" t="s">
        <v>1</v>
      </c>
      <c r="L332" s="275"/>
      <c r="M332" s="276" t="s">
        <v>1</v>
      </c>
      <c r="N332" s="277" t="s">
        <v>41</v>
      </c>
      <c r="O332" s="91"/>
      <c r="P332" s="227">
        <f>O332*H332</f>
        <v>0</v>
      </c>
      <c r="Q332" s="227">
        <v>0</v>
      </c>
      <c r="R332" s="227">
        <f>Q332*H332</f>
        <v>0</v>
      </c>
      <c r="S332" s="227">
        <v>0</v>
      </c>
      <c r="T332" s="228">
        <f>S332*H332</f>
        <v>0</v>
      </c>
      <c r="U332" s="38"/>
      <c r="V332" s="38"/>
      <c r="W332" s="38"/>
      <c r="X332" s="38"/>
      <c r="Y332" s="38"/>
      <c r="Z332" s="38"/>
      <c r="AA332" s="38"/>
      <c r="AB332" s="38"/>
      <c r="AC332" s="38"/>
      <c r="AD332" s="38"/>
      <c r="AE332" s="38"/>
      <c r="AR332" s="229" t="s">
        <v>181</v>
      </c>
      <c r="AT332" s="229" t="s">
        <v>226</v>
      </c>
      <c r="AU332" s="229" t="s">
        <v>86</v>
      </c>
      <c r="AY332" s="17" t="s">
        <v>129</v>
      </c>
      <c r="BE332" s="230">
        <f>IF(N332="základní",J332,0)</f>
        <v>0</v>
      </c>
      <c r="BF332" s="230">
        <f>IF(N332="snížená",J332,0)</f>
        <v>0</v>
      </c>
      <c r="BG332" s="230">
        <f>IF(N332="zákl. přenesená",J332,0)</f>
        <v>0</v>
      </c>
      <c r="BH332" s="230">
        <f>IF(N332="sníž. přenesená",J332,0)</f>
        <v>0</v>
      </c>
      <c r="BI332" s="230">
        <f>IF(N332="nulová",J332,0)</f>
        <v>0</v>
      </c>
      <c r="BJ332" s="17" t="s">
        <v>84</v>
      </c>
      <c r="BK332" s="230">
        <f>ROUND(I332*H332,2)</f>
        <v>0</v>
      </c>
      <c r="BL332" s="17" t="s">
        <v>136</v>
      </c>
      <c r="BM332" s="229" t="s">
        <v>673</v>
      </c>
    </row>
    <row r="333" s="2" customFormat="1">
      <c r="A333" s="38"/>
      <c r="B333" s="39"/>
      <c r="C333" s="40"/>
      <c r="D333" s="231" t="s">
        <v>138</v>
      </c>
      <c r="E333" s="40"/>
      <c r="F333" s="232" t="s">
        <v>671</v>
      </c>
      <c r="G333" s="40"/>
      <c r="H333" s="40"/>
      <c r="I333" s="233"/>
      <c r="J333" s="40"/>
      <c r="K333" s="40"/>
      <c r="L333" s="44"/>
      <c r="M333" s="234"/>
      <c r="N333" s="235"/>
      <c r="O333" s="91"/>
      <c r="P333" s="91"/>
      <c r="Q333" s="91"/>
      <c r="R333" s="91"/>
      <c r="S333" s="91"/>
      <c r="T333" s="92"/>
      <c r="U333" s="38"/>
      <c r="V333" s="38"/>
      <c r="W333" s="38"/>
      <c r="X333" s="38"/>
      <c r="Y333" s="38"/>
      <c r="Z333" s="38"/>
      <c r="AA333" s="38"/>
      <c r="AB333" s="38"/>
      <c r="AC333" s="38"/>
      <c r="AD333" s="38"/>
      <c r="AE333" s="38"/>
      <c r="AT333" s="17" t="s">
        <v>138</v>
      </c>
      <c r="AU333" s="17" t="s">
        <v>86</v>
      </c>
    </row>
    <row r="334" s="13" customFormat="1">
      <c r="A334" s="13"/>
      <c r="B334" s="236"/>
      <c r="C334" s="237"/>
      <c r="D334" s="231" t="s">
        <v>140</v>
      </c>
      <c r="E334" s="238" t="s">
        <v>1</v>
      </c>
      <c r="F334" s="239" t="s">
        <v>674</v>
      </c>
      <c r="G334" s="237"/>
      <c r="H334" s="238" t="s">
        <v>1</v>
      </c>
      <c r="I334" s="240"/>
      <c r="J334" s="237"/>
      <c r="K334" s="237"/>
      <c r="L334" s="241"/>
      <c r="M334" s="242"/>
      <c r="N334" s="243"/>
      <c r="O334" s="243"/>
      <c r="P334" s="243"/>
      <c r="Q334" s="243"/>
      <c r="R334" s="243"/>
      <c r="S334" s="243"/>
      <c r="T334" s="244"/>
      <c r="U334" s="13"/>
      <c r="V334" s="13"/>
      <c r="W334" s="13"/>
      <c r="X334" s="13"/>
      <c r="Y334" s="13"/>
      <c r="Z334" s="13"/>
      <c r="AA334" s="13"/>
      <c r="AB334" s="13"/>
      <c r="AC334" s="13"/>
      <c r="AD334" s="13"/>
      <c r="AE334" s="13"/>
      <c r="AT334" s="245" t="s">
        <v>140</v>
      </c>
      <c r="AU334" s="245" t="s">
        <v>86</v>
      </c>
      <c r="AV334" s="13" t="s">
        <v>84</v>
      </c>
      <c r="AW334" s="13" t="s">
        <v>32</v>
      </c>
      <c r="AX334" s="13" t="s">
        <v>76</v>
      </c>
      <c r="AY334" s="245" t="s">
        <v>129</v>
      </c>
    </row>
    <row r="335" s="13" customFormat="1">
      <c r="A335" s="13"/>
      <c r="B335" s="236"/>
      <c r="C335" s="237"/>
      <c r="D335" s="231" t="s">
        <v>140</v>
      </c>
      <c r="E335" s="238" t="s">
        <v>1</v>
      </c>
      <c r="F335" s="239" t="s">
        <v>675</v>
      </c>
      <c r="G335" s="237"/>
      <c r="H335" s="238" t="s">
        <v>1</v>
      </c>
      <c r="I335" s="240"/>
      <c r="J335" s="237"/>
      <c r="K335" s="237"/>
      <c r="L335" s="241"/>
      <c r="M335" s="242"/>
      <c r="N335" s="243"/>
      <c r="O335" s="243"/>
      <c r="P335" s="243"/>
      <c r="Q335" s="243"/>
      <c r="R335" s="243"/>
      <c r="S335" s="243"/>
      <c r="T335" s="244"/>
      <c r="U335" s="13"/>
      <c r="V335" s="13"/>
      <c r="W335" s="13"/>
      <c r="X335" s="13"/>
      <c r="Y335" s="13"/>
      <c r="Z335" s="13"/>
      <c r="AA335" s="13"/>
      <c r="AB335" s="13"/>
      <c r="AC335" s="13"/>
      <c r="AD335" s="13"/>
      <c r="AE335" s="13"/>
      <c r="AT335" s="245" t="s">
        <v>140</v>
      </c>
      <c r="AU335" s="245" t="s">
        <v>86</v>
      </c>
      <c r="AV335" s="13" t="s">
        <v>84</v>
      </c>
      <c r="AW335" s="13" t="s">
        <v>32</v>
      </c>
      <c r="AX335" s="13" t="s">
        <v>76</v>
      </c>
      <c r="AY335" s="245" t="s">
        <v>129</v>
      </c>
    </row>
    <row r="336" s="13" customFormat="1">
      <c r="A336" s="13"/>
      <c r="B336" s="236"/>
      <c r="C336" s="237"/>
      <c r="D336" s="231" t="s">
        <v>140</v>
      </c>
      <c r="E336" s="238" t="s">
        <v>1</v>
      </c>
      <c r="F336" s="239" t="s">
        <v>676</v>
      </c>
      <c r="G336" s="237"/>
      <c r="H336" s="238" t="s">
        <v>1</v>
      </c>
      <c r="I336" s="240"/>
      <c r="J336" s="237"/>
      <c r="K336" s="237"/>
      <c r="L336" s="241"/>
      <c r="M336" s="242"/>
      <c r="N336" s="243"/>
      <c r="O336" s="243"/>
      <c r="P336" s="243"/>
      <c r="Q336" s="243"/>
      <c r="R336" s="243"/>
      <c r="S336" s="243"/>
      <c r="T336" s="244"/>
      <c r="U336" s="13"/>
      <c r="V336" s="13"/>
      <c r="W336" s="13"/>
      <c r="X336" s="13"/>
      <c r="Y336" s="13"/>
      <c r="Z336" s="13"/>
      <c r="AA336" s="13"/>
      <c r="AB336" s="13"/>
      <c r="AC336" s="13"/>
      <c r="AD336" s="13"/>
      <c r="AE336" s="13"/>
      <c r="AT336" s="245" t="s">
        <v>140</v>
      </c>
      <c r="AU336" s="245" t="s">
        <v>86</v>
      </c>
      <c r="AV336" s="13" t="s">
        <v>84</v>
      </c>
      <c r="AW336" s="13" t="s">
        <v>32</v>
      </c>
      <c r="AX336" s="13" t="s">
        <v>76</v>
      </c>
      <c r="AY336" s="245" t="s">
        <v>129</v>
      </c>
    </row>
    <row r="337" s="14" customFormat="1">
      <c r="A337" s="14"/>
      <c r="B337" s="246"/>
      <c r="C337" s="247"/>
      <c r="D337" s="231" t="s">
        <v>140</v>
      </c>
      <c r="E337" s="248" t="s">
        <v>1</v>
      </c>
      <c r="F337" s="249" t="s">
        <v>677</v>
      </c>
      <c r="G337" s="247"/>
      <c r="H337" s="250">
        <v>5.5</v>
      </c>
      <c r="I337" s="251"/>
      <c r="J337" s="247"/>
      <c r="K337" s="247"/>
      <c r="L337" s="252"/>
      <c r="M337" s="253"/>
      <c r="N337" s="254"/>
      <c r="O337" s="254"/>
      <c r="P337" s="254"/>
      <c r="Q337" s="254"/>
      <c r="R337" s="254"/>
      <c r="S337" s="254"/>
      <c r="T337" s="255"/>
      <c r="U337" s="14"/>
      <c r="V337" s="14"/>
      <c r="W337" s="14"/>
      <c r="X337" s="14"/>
      <c r="Y337" s="14"/>
      <c r="Z337" s="14"/>
      <c r="AA337" s="14"/>
      <c r="AB337" s="14"/>
      <c r="AC337" s="14"/>
      <c r="AD337" s="14"/>
      <c r="AE337" s="14"/>
      <c r="AT337" s="256" t="s">
        <v>140</v>
      </c>
      <c r="AU337" s="256" t="s">
        <v>86</v>
      </c>
      <c r="AV337" s="14" t="s">
        <v>86</v>
      </c>
      <c r="AW337" s="14" t="s">
        <v>32</v>
      </c>
      <c r="AX337" s="14" t="s">
        <v>84</v>
      </c>
      <c r="AY337" s="256" t="s">
        <v>129</v>
      </c>
    </row>
    <row r="338" s="2" customFormat="1" ht="14.4" customHeight="1">
      <c r="A338" s="38"/>
      <c r="B338" s="39"/>
      <c r="C338" s="218" t="s">
        <v>427</v>
      </c>
      <c r="D338" s="218" t="s">
        <v>131</v>
      </c>
      <c r="E338" s="219" t="s">
        <v>678</v>
      </c>
      <c r="F338" s="220" t="s">
        <v>679</v>
      </c>
      <c r="G338" s="221" t="s">
        <v>672</v>
      </c>
      <c r="H338" s="222">
        <v>30</v>
      </c>
      <c r="I338" s="223"/>
      <c r="J338" s="224">
        <f>ROUND(I338*H338,2)</f>
        <v>0</v>
      </c>
      <c r="K338" s="220" t="s">
        <v>1</v>
      </c>
      <c r="L338" s="44"/>
      <c r="M338" s="225" t="s">
        <v>1</v>
      </c>
      <c r="N338" s="226" t="s">
        <v>41</v>
      </c>
      <c r="O338" s="91"/>
      <c r="P338" s="227">
        <f>O338*H338</f>
        <v>0</v>
      </c>
      <c r="Q338" s="227">
        <v>0</v>
      </c>
      <c r="R338" s="227">
        <f>Q338*H338</f>
        <v>0</v>
      </c>
      <c r="S338" s="227">
        <v>0</v>
      </c>
      <c r="T338" s="228">
        <f>S338*H338</f>
        <v>0</v>
      </c>
      <c r="U338" s="38"/>
      <c r="V338" s="38"/>
      <c r="W338" s="38"/>
      <c r="X338" s="38"/>
      <c r="Y338" s="38"/>
      <c r="Z338" s="38"/>
      <c r="AA338" s="38"/>
      <c r="AB338" s="38"/>
      <c r="AC338" s="38"/>
      <c r="AD338" s="38"/>
      <c r="AE338" s="38"/>
      <c r="AR338" s="229" t="s">
        <v>136</v>
      </c>
      <c r="AT338" s="229" t="s">
        <v>131</v>
      </c>
      <c r="AU338" s="229" t="s">
        <v>86</v>
      </c>
      <c r="AY338" s="17" t="s">
        <v>129</v>
      </c>
      <c r="BE338" s="230">
        <f>IF(N338="základní",J338,0)</f>
        <v>0</v>
      </c>
      <c r="BF338" s="230">
        <f>IF(N338="snížená",J338,0)</f>
        <v>0</v>
      </c>
      <c r="BG338" s="230">
        <f>IF(N338="zákl. přenesená",J338,0)</f>
        <v>0</v>
      </c>
      <c r="BH338" s="230">
        <f>IF(N338="sníž. přenesená",J338,0)</f>
        <v>0</v>
      </c>
      <c r="BI338" s="230">
        <f>IF(N338="nulová",J338,0)</f>
        <v>0</v>
      </c>
      <c r="BJ338" s="17" t="s">
        <v>84</v>
      </c>
      <c r="BK338" s="230">
        <f>ROUND(I338*H338,2)</f>
        <v>0</v>
      </c>
      <c r="BL338" s="17" t="s">
        <v>136</v>
      </c>
      <c r="BM338" s="229" t="s">
        <v>680</v>
      </c>
    </row>
    <row r="339" s="2" customFormat="1">
      <c r="A339" s="38"/>
      <c r="B339" s="39"/>
      <c r="C339" s="40"/>
      <c r="D339" s="231" t="s">
        <v>138</v>
      </c>
      <c r="E339" s="40"/>
      <c r="F339" s="232" t="s">
        <v>679</v>
      </c>
      <c r="G339" s="40"/>
      <c r="H339" s="40"/>
      <c r="I339" s="233"/>
      <c r="J339" s="40"/>
      <c r="K339" s="40"/>
      <c r="L339" s="44"/>
      <c r="M339" s="234"/>
      <c r="N339" s="235"/>
      <c r="O339" s="91"/>
      <c r="P339" s="91"/>
      <c r="Q339" s="91"/>
      <c r="R339" s="91"/>
      <c r="S339" s="91"/>
      <c r="T339" s="92"/>
      <c r="U339" s="38"/>
      <c r="V339" s="38"/>
      <c r="W339" s="38"/>
      <c r="X339" s="38"/>
      <c r="Y339" s="38"/>
      <c r="Z339" s="38"/>
      <c r="AA339" s="38"/>
      <c r="AB339" s="38"/>
      <c r="AC339" s="38"/>
      <c r="AD339" s="38"/>
      <c r="AE339" s="38"/>
      <c r="AT339" s="17" t="s">
        <v>138</v>
      </c>
      <c r="AU339" s="17" t="s">
        <v>86</v>
      </c>
    </row>
    <row r="340" s="13" customFormat="1">
      <c r="A340" s="13"/>
      <c r="B340" s="236"/>
      <c r="C340" s="237"/>
      <c r="D340" s="231" t="s">
        <v>140</v>
      </c>
      <c r="E340" s="238" t="s">
        <v>1</v>
      </c>
      <c r="F340" s="239" t="s">
        <v>681</v>
      </c>
      <c r="G340" s="237"/>
      <c r="H340" s="238" t="s">
        <v>1</v>
      </c>
      <c r="I340" s="240"/>
      <c r="J340" s="237"/>
      <c r="K340" s="237"/>
      <c r="L340" s="241"/>
      <c r="M340" s="242"/>
      <c r="N340" s="243"/>
      <c r="O340" s="243"/>
      <c r="P340" s="243"/>
      <c r="Q340" s="243"/>
      <c r="R340" s="243"/>
      <c r="S340" s="243"/>
      <c r="T340" s="244"/>
      <c r="U340" s="13"/>
      <c r="V340" s="13"/>
      <c r="W340" s="13"/>
      <c r="X340" s="13"/>
      <c r="Y340" s="13"/>
      <c r="Z340" s="13"/>
      <c r="AA340" s="13"/>
      <c r="AB340" s="13"/>
      <c r="AC340" s="13"/>
      <c r="AD340" s="13"/>
      <c r="AE340" s="13"/>
      <c r="AT340" s="245" t="s">
        <v>140</v>
      </c>
      <c r="AU340" s="245" t="s">
        <v>86</v>
      </c>
      <c r="AV340" s="13" t="s">
        <v>84</v>
      </c>
      <c r="AW340" s="13" t="s">
        <v>32</v>
      </c>
      <c r="AX340" s="13" t="s">
        <v>76</v>
      </c>
      <c r="AY340" s="245" t="s">
        <v>129</v>
      </c>
    </row>
    <row r="341" s="13" customFormat="1">
      <c r="A341" s="13"/>
      <c r="B341" s="236"/>
      <c r="C341" s="237"/>
      <c r="D341" s="231" t="s">
        <v>140</v>
      </c>
      <c r="E341" s="238" t="s">
        <v>1</v>
      </c>
      <c r="F341" s="239" t="s">
        <v>682</v>
      </c>
      <c r="G341" s="237"/>
      <c r="H341" s="238" t="s">
        <v>1</v>
      </c>
      <c r="I341" s="240"/>
      <c r="J341" s="237"/>
      <c r="K341" s="237"/>
      <c r="L341" s="241"/>
      <c r="M341" s="242"/>
      <c r="N341" s="243"/>
      <c r="O341" s="243"/>
      <c r="P341" s="243"/>
      <c r="Q341" s="243"/>
      <c r="R341" s="243"/>
      <c r="S341" s="243"/>
      <c r="T341" s="244"/>
      <c r="U341" s="13"/>
      <c r="V341" s="13"/>
      <c r="W341" s="13"/>
      <c r="X341" s="13"/>
      <c r="Y341" s="13"/>
      <c r="Z341" s="13"/>
      <c r="AA341" s="13"/>
      <c r="AB341" s="13"/>
      <c r="AC341" s="13"/>
      <c r="AD341" s="13"/>
      <c r="AE341" s="13"/>
      <c r="AT341" s="245" t="s">
        <v>140</v>
      </c>
      <c r="AU341" s="245" t="s">
        <v>86</v>
      </c>
      <c r="AV341" s="13" t="s">
        <v>84</v>
      </c>
      <c r="AW341" s="13" t="s">
        <v>32</v>
      </c>
      <c r="AX341" s="13" t="s">
        <v>76</v>
      </c>
      <c r="AY341" s="245" t="s">
        <v>129</v>
      </c>
    </row>
    <row r="342" s="14" customFormat="1">
      <c r="A342" s="14"/>
      <c r="B342" s="246"/>
      <c r="C342" s="247"/>
      <c r="D342" s="231" t="s">
        <v>140</v>
      </c>
      <c r="E342" s="248" t="s">
        <v>1</v>
      </c>
      <c r="F342" s="249" t="s">
        <v>325</v>
      </c>
      <c r="G342" s="247"/>
      <c r="H342" s="250">
        <v>30</v>
      </c>
      <c r="I342" s="251"/>
      <c r="J342" s="247"/>
      <c r="K342" s="247"/>
      <c r="L342" s="252"/>
      <c r="M342" s="253"/>
      <c r="N342" s="254"/>
      <c r="O342" s="254"/>
      <c r="P342" s="254"/>
      <c r="Q342" s="254"/>
      <c r="R342" s="254"/>
      <c r="S342" s="254"/>
      <c r="T342" s="255"/>
      <c r="U342" s="14"/>
      <c r="V342" s="14"/>
      <c r="W342" s="14"/>
      <c r="X342" s="14"/>
      <c r="Y342" s="14"/>
      <c r="Z342" s="14"/>
      <c r="AA342" s="14"/>
      <c r="AB342" s="14"/>
      <c r="AC342" s="14"/>
      <c r="AD342" s="14"/>
      <c r="AE342" s="14"/>
      <c r="AT342" s="256" t="s">
        <v>140</v>
      </c>
      <c r="AU342" s="256" t="s">
        <v>86</v>
      </c>
      <c r="AV342" s="14" t="s">
        <v>86</v>
      </c>
      <c r="AW342" s="14" t="s">
        <v>32</v>
      </c>
      <c r="AX342" s="14" t="s">
        <v>84</v>
      </c>
      <c r="AY342" s="256" t="s">
        <v>129</v>
      </c>
    </row>
    <row r="343" s="2" customFormat="1" ht="14.4" customHeight="1">
      <c r="A343" s="38"/>
      <c r="B343" s="39"/>
      <c r="C343" s="218" t="s">
        <v>432</v>
      </c>
      <c r="D343" s="218" t="s">
        <v>131</v>
      </c>
      <c r="E343" s="219" t="s">
        <v>683</v>
      </c>
      <c r="F343" s="220" t="s">
        <v>684</v>
      </c>
      <c r="G343" s="221" t="s">
        <v>672</v>
      </c>
      <c r="H343" s="222">
        <v>30</v>
      </c>
      <c r="I343" s="223"/>
      <c r="J343" s="224">
        <f>ROUND(I343*H343,2)</f>
        <v>0</v>
      </c>
      <c r="K343" s="220" t="s">
        <v>1</v>
      </c>
      <c r="L343" s="44"/>
      <c r="M343" s="225" t="s">
        <v>1</v>
      </c>
      <c r="N343" s="226" t="s">
        <v>41</v>
      </c>
      <c r="O343" s="91"/>
      <c r="P343" s="227">
        <f>O343*H343</f>
        <v>0</v>
      </c>
      <c r="Q343" s="227">
        <v>0</v>
      </c>
      <c r="R343" s="227">
        <f>Q343*H343</f>
        <v>0</v>
      </c>
      <c r="S343" s="227">
        <v>0</v>
      </c>
      <c r="T343" s="228">
        <f>S343*H343</f>
        <v>0</v>
      </c>
      <c r="U343" s="38"/>
      <c r="V343" s="38"/>
      <c r="W343" s="38"/>
      <c r="X343" s="38"/>
      <c r="Y343" s="38"/>
      <c r="Z343" s="38"/>
      <c r="AA343" s="38"/>
      <c r="AB343" s="38"/>
      <c r="AC343" s="38"/>
      <c r="AD343" s="38"/>
      <c r="AE343" s="38"/>
      <c r="AR343" s="229" t="s">
        <v>136</v>
      </c>
      <c r="AT343" s="229" t="s">
        <v>131</v>
      </c>
      <c r="AU343" s="229" t="s">
        <v>86</v>
      </c>
      <c r="AY343" s="17" t="s">
        <v>129</v>
      </c>
      <c r="BE343" s="230">
        <f>IF(N343="základní",J343,0)</f>
        <v>0</v>
      </c>
      <c r="BF343" s="230">
        <f>IF(N343="snížená",J343,0)</f>
        <v>0</v>
      </c>
      <c r="BG343" s="230">
        <f>IF(N343="zákl. přenesená",J343,0)</f>
        <v>0</v>
      </c>
      <c r="BH343" s="230">
        <f>IF(N343="sníž. přenesená",J343,0)</f>
        <v>0</v>
      </c>
      <c r="BI343" s="230">
        <f>IF(N343="nulová",J343,0)</f>
        <v>0</v>
      </c>
      <c r="BJ343" s="17" t="s">
        <v>84</v>
      </c>
      <c r="BK343" s="230">
        <f>ROUND(I343*H343,2)</f>
        <v>0</v>
      </c>
      <c r="BL343" s="17" t="s">
        <v>136</v>
      </c>
      <c r="BM343" s="229" t="s">
        <v>685</v>
      </c>
    </row>
    <row r="344" s="2" customFormat="1">
      <c r="A344" s="38"/>
      <c r="B344" s="39"/>
      <c r="C344" s="40"/>
      <c r="D344" s="231" t="s">
        <v>138</v>
      </c>
      <c r="E344" s="40"/>
      <c r="F344" s="232" t="s">
        <v>684</v>
      </c>
      <c r="G344" s="40"/>
      <c r="H344" s="40"/>
      <c r="I344" s="233"/>
      <c r="J344" s="40"/>
      <c r="K344" s="40"/>
      <c r="L344" s="44"/>
      <c r="M344" s="234"/>
      <c r="N344" s="235"/>
      <c r="O344" s="91"/>
      <c r="P344" s="91"/>
      <c r="Q344" s="91"/>
      <c r="R344" s="91"/>
      <c r="S344" s="91"/>
      <c r="T344" s="92"/>
      <c r="U344" s="38"/>
      <c r="V344" s="38"/>
      <c r="W344" s="38"/>
      <c r="X344" s="38"/>
      <c r="Y344" s="38"/>
      <c r="Z344" s="38"/>
      <c r="AA344" s="38"/>
      <c r="AB344" s="38"/>
      <c r="AC344" s="38"/>
      <c r="AD344" s="38"/>
      <c r="AE344" s="38"/>
      <c r="AT344" s="17" t="s">
        <v>138</v>
      </c>
      <c r="AU344" s="17" t="s">
        <v>86</v>
      </c>
    </row>
    <row r="345" s="13" customFormat="1">
      <c r="A345" s="13"/>
      <c r="B345" s="236"/>
      <c r="C345" s="237"/>
      <c r="D345" s="231" t="s">
        <v>140</v>
      </c>
      <c r="E345" s="238" t="s">
        <v>1</v>
      </c>
      <c r="F345" s="239" t="s">
        <v>686</v>
      </c>
      <c r="G345" s="237"/>
      <c r="H345" s="238" t="s">
        <v>1</v>
      </c>
      <c r="I345" s="240"/>
      <c r="J345" s="237"/>
      <c r="K345" s="237"/>
      <c r="L345" s="241"/>
      <c r="M345" s="242"/>
      <c r="N345" s="243"/>
      <c r="O345" s="243"/>
      <c r="P345" s="243"/>
      <c r="Q345" s="243"/>
      <c r="R345" s="243"/>
      <c r="S345" s="243"/>
      <c r="T345" s="244"/>
      <c r="U345" s="13"/>
      <c r="V345" s="13"/>
      <c r="W345" s="13"/>
      <c r="X345" s="13"/>
      <c r="Y345" s="13"/>
      <c r="Z345" s="13"/>
      <c r="AA345" s="13"/>
      <c r="AB345" s="13"/>
      <c r="AC345" s="13"/>
      <c r="AD345" s="13"/>
      <c r="AE345" s="13"/>
      <c r="AT345" s="245" t="s">
        <v>140</v>
      </c>
      <c r="AU345" s="245" t="s">
        <v>86</v>
      </c>
      <c r="AV345" s="13" t="s">
        <v>84</v>
      </c>
      <c r="AW345" s="13" t="s">
        <v>32</v>
      </c>
      <c r="AX345" s="13" t="s">
        <v>76</v>
      </c>
      <c r="AY345" s="245" t="s">
        <v>129</v>
      </c>
    </row>
    <row r="346" s="13" customFormat="1">
      <c r="A346" s="13"/>
      <c r="B346" s="236"/>
      <c r="C346" s="237"/>
      <c r="D346" s="231" t="s">
        <v>140</v>
      </c>
      <c r="E346" s="238" t="s">
        <v>1</v>
      </c>
      <c r="F346" s="239" t="s">
        <v>687</v>
      </c>
      <c r="G346" s="237"/>
      <c r="H346" s="238" t="s">
        <v>1</v>
      </c>
      <c r="I346" s="240"/>
      <c r="J346" s="237"/>
      <c r="K346" s="237"/>
      <c r="L346" s="241"/>
      <c r="M346" s="242"/>
      <c r="N346" s="243"/>
      <c r="O346" s="243"/>
      <c r="P346" s="243"/>
      <c r="Q346" s="243"/>
      <c r="R346" s="243"/>
      <c r="S346" s="243"/>
      <c r="T346" s="244"/>
      <c r="U346" s="13"/>
      <c r="V346" s="13"/>
      <c r="W346" s="13"/>
      <c r="X346" s="13"/>
      <c r="Y346" s="13"/>
      <c r="Z346" s="13"/>
      <c r="AA346" s="13"/>
      <c r="AB346" s="13"/>
      <c r="AC346" s="13"/>
      <c r="AD346" s="13"/>
      <c r="AE346" s="13"/>
      <c r="AT346" s="245" t="s">
        <v>140</v>
      </c>
      <c r="AU346" s="245" t="s">
        <v>86</v>
      </c>
      <c r="AV346" s="13" t="s">
        <v>84</v>
      </c>
      <c r="AW346" s="13" t="s">
        <v>32</v>
      </c>
      <c r="AX346" s="13" t="s">
        <v>76</v>
      </c>
      <c r="AY346" s="245" t="s">
        <v>129</v>
      </c>
    </row>
    <row r="347" s="13" customFormat="1">
      <c r="A347" s="13"/>
      <c r="B347" s="236"/>
      <c r="C347" s="237"/>
      <c r="D347" s="231" t="s">
        <v>140</v>
      </c>
      <c r="E347" s="238" t="s">
        <v>1</v>
      </c>
      <c r="F347" s="239" t="s">
        <v>688</v>
      </c>
      <c r="G347" s="237"/>
      <c r="H347" s="238" t="s">
        <v>1</v>
      </c>
      <c r="I347" s="240"/>
      <c r="J347" s="237"/>
      <c r="K347" s="237"/>
      <c r="L347" s="241"/>
      <c r="M347" s="242"/>
      <c r="N347" s="243"/>
      <c r="O347" s="243"/>
      <c r="P347" s="243"/>
      <c r="Q347" s="243"/>
      <c r="R347" s="243"/>
      <c r="S347" s="243"/>
      <c r="T347" s="244"/>
      <c r="U347" s="13"/>
      <c r="V347" s="13"/>
      <c r="W347" s="13"/>
      <c r="X347" s="13"/>
      <c r="Y347" s="13"/>
      <c r="Z347" s="13"/>
      <c r="AA347" s="13"/>
      <c r="AB347" s="13"/>
      <c r="AC347" s="13"/>
      <c r="AD347" s="13"/>
      <c r="AE347" s="13"/>
      <c r="AT347" s="245" t="s">
        <v>140</v>
      </c>
      <c r="AU347" s="245" t="s">
        <v>86</v>
      </c>
      <c r="AV347" s="13" t="s">
        <v>84</v>
      </c>
      <c r="AW347" s="13" t="s">
        <v>32</v>
      </c>
      <c r="AX347" s="13" t="s">
        <v>76</v>
      </c>
      <c r="AY347" s="245" t="s">
        <v>129</v>
      </c>
    </row>
    <row r="348" s="13" customFormat="1">
      <c r="A348" s="13"/>
      <c r="B348" s="236"/>
      <c r="C348" s="237"/>
      <c r="D348" s="231" t="s">
        <v>140</v>
      </c>
      <c r="E348" s="238" t="s">
        <v>1</v>
      </c>
      <c r="F348" s="239" t="s">
        <v>689</v>
      </c>
      <c r="G348" s="237"/>
      <c r="H348" s="238" t="s">
        <v>1</v>
      </c>
      <c r="I348" s="240"/>
      <c r="J348" s="237"/>
      <c r="K348" s="237"/>
      <c r="L348" s="241"/>
      <c r="M348" s="242"/>
      <c r="N348" s="243"/>
      <c r="O348" s="243"/>
      <c r="P348" s="243"/>
      <c r="Q348" s="243"/>
      <c r="R348" s="243"/>
      <c r="S348" s="243"/>
      <c r="T348" s="244"/>
      <c r="U348" s="13"/>
      <c r="V348" s="13"/>
      <c r="W348" s="13"/>
      <c r="X348" s="13"/>
      <c r="Y348" s="13"/>
      <c r="Z348" s="13"/>
      <c r="AA348" s="13"/>
      <c r="AB348" s="13"/>
      <c r="AC348" s="13"/>
      <c r="AD348" s="13"/>
      <c r="AE348" s="13"/>
      <c r="AT348" s="245" t="s">
        <v>140</v>
      </c>
      <c r="AU348" s="245" t="s">
        <v>86</v>
      </c>
      <c r="AV348" s="13" t="s">
        <v>84</v>
      </c>
      <c r="AW348" s="13" t="s">
        <v>32</v>
      </c>
      <c r="AX348" s="13" t="s">
        <v>76</v>
      </c>
      <c r="AY348" s="245" t="s">
        <v>129</v>
      </c>
    </row>
    <row r="349" s="13" customFormat="1">
      <c r="A349" s="13"/>
      <c r="B349" s="236"/>
      <c r="C349" s="237"/>
      <c r="D349" s="231" t="s">
        <v>140</v>
      </c>
      <c r="E349" s="238" t="s">
        <v>1</v>
      </c>
      <c r="F349" s="239" t="s">
        <v>690</v>
      </c>
      <c r="G349" s="237"/>
      <c r="H349" s="238" t="s">
        <v>1</v>
      </c>
      <c r="I349" s="240"/>
      <c r="J349" s="237"/>
      <c r="K349" s="237"/>
      <c r="L349" s="241"/>
      <c r="M349" s="242"/>
      <c r="N349" s="243"/>
      <c r="O349" s="243"/>
      <c r="P349" s="243"/>
      <c r="Q349" s="243"/>
      <c r="R349" s="243"/>
      <c r="S349" s="243"/>
      <c r="T349" s="244"/>
      <c r="U349" s="13"/>
      <c r="V349" s="13"/>
      <c r="W349" s="13"/>
      <c r="X349" s="13"/>
      <c r="Y349" s="13"/>
      <c r="Z349" s="13"/>
      <c r="AA349" s="13"/>
      <c r="AB349" s="13"/>
      <c r="AC349" s="13"/>
      <c r="AD349" s="13"/>
      <c r="AE349" s="13"/>
      <c r="AT349" s="245" t="s">
        <v>140</v>
      </c>
      <c r="AU349" s="245" t="s">
        <v>86</v>
      </c>
      <c r="AV349" s="13" t="s">
        <v>84</v>
      </c>
      <c r="AW349" s="13" t="s">
        <v>32</v>
      </c>
      <c r="AX349" s="13" t="s">
        <v>76</v>
      </c>
      <c r="AY349" s="245" t="s">
        <v>129</v>
      </c>
    </row>
    <row r="350" s="14" customFormat="1">
      <c r="A350" s="14"/>
      <c r="B350" s="246"/>
      <c r="C350" s="247"/>
      <c r="D350" s="231" t="s">
        <v>140</v>
      </c>
      <c r="E350" s="248" t="s">
        <v>1</v>
      </c>
      <c r="F350" s="249" t="s">
        <v>325</v>
      </c>
      <c r="G350" s="247"/>
      <c r="H350" s="250">
        <v>30</v>
      </c>
      <c r="I350" s="251"/>
      <c r="J350" s="247"/>
      <c r="K350" s="247"/>
      <c r="L350" s="252"/>
      <c r="M350" s="253"/>
      <c r="N350" s="254"/>
      <c r="O350" s="254"/>
      <c r="P350" s="254"/>
      <c r="Q350" s="254"/>
      <c r="R350" s="254"/>
      <c r="S350" s="254"/>
      <c r="T350" s="255"/>
      <c r="U350" s="14"/>
      <c r="V350" s="14"/>
      <c r="W350" s="14"/>
      <c r="X350" s="14"/>
      <c r="Y350" s="14"/>
      <c r="Z350" s="14"/>
      <c r="AA350" s="14"/>
      <c r="AB350" s="14"/>
      <c r="AC350" s="14"/>
      <c r="AD350" s="14"/>
      <c r="AE350" s="14"/>
      <c r="AT350" s="256" t="s">
        <v>140</v>
      </c>
      <c r="AU350" s="256" t="s">
        <v>86</v>
      </c>
      <c r="AV350" s="14" t="s">
        <v>86</v>
      </c>
      <c r="AW350" s="14" t="s">
        <v>32</v>
      </c>
      <c r="AX350" s="14" t="s">
        <v>84</v>
      </c>
      <c r="AY350" s="256" t="s">
        <v>129</v>
      </c>
    </row>
    <row r="351" s="2" customFormat="1" ht="14.4" customHeight="1">
      <c r="A351" s="38"/>
      <c r="B351" s="39"/>
      <c r="C351" s="218" t="s">
        <v>438</v>
      </c>
      <c r="D351" s="218" t="s">
        <v>131</v>
      </c>
      <c r="E351" s="219" t="s">
        <v>691</v>
      </c>
      <c r="F351" s="220" t="s">
        <v>692</v>
      </c>
      <c r="G351" s="221" t="s">
        <v>146</v>
      </c>
      <c r="H351" s="222">
        <v>1</v>
      </c>
      <c r="I351" s="223"/>
      <c r="J351" s="224">
        <f>ROUND(I351*H351,2)</f>
        <v>0</v>
      </c>
      <c r="K351" s="220" t="s">
        <v>1</v>
      </c>
      <c r="L351" s="44"/>
      <c r="M351" s="225" t="s">
        <v>1</v>
      </c>
      <c r="N351" s="226" t="s">
        <v>41</v>
      </c>
      <c r="O351" s="91"/>
      <c r="P351" s="227">
        <f>O351*H351</f>
        <v>0</v>
      </c>
      <c r="Q351" s="227">
        <v>0</v>
      </c>
      <c r="R351" s="227">
        <f>Q351*H351</f>
        <v>0</v>
      </c>
      <c r="S351" s="227">
        <v>0</v>
      </c>
      <c r="T351" s="228">
        <f>S351*H351</f>
        <v>0</v>
      </c>
      <c r="U351" s="38"/>
      <c r="V351" s="38"/>
      <c r="W351" s="38"/>
      <c r="X351" s="38"/>
      <c r="Y351" s="38"/>
      <c r="Z351" s="38"/>
      <c r="AA351" s="38"/>
      <c r="AB351" s="38"/>
      <c r="AC351" s="38"/>
      <c r="AD351" s="38"/>
      <c r="AE351" s="38"/>
      <c r="AR351" s="229" t="s">
        <v>136</v>
      </c>
      <c r="AT351" s="229" t="s">
        <v>131</v>
      </c>
      <c r="AU351" s="229" t="s">
        <v>86</v>
      </c>
      <c r="AY351" s="17" t="s">
        <v>129</v>
      </c>
      <c r="BE351" s="230">
        <f>IF(N351="základní",J351,0)</f>
        <v>0</v>
      </c>
      <c r="BF351" s="230">
        <f>IF(N351="snížená",J351,0)</f>
        <v>0</v>
      </c>
      <c r="BG351" s="230">
        <f>IF(N351="zákl. přenesená",J351,0)</f>
        <v>0</v>
      </c>
      <c r="BH351" s="230">
        <f>IF(N351="sníž. přenesená",J351,0)</f>
        <v>0</v>
      </c>
      <c r="BI351" s="230">
        <f>IF(N351="nulová",J351,0)</f>
        <v>0</v>
      </c>
      <c r="BJ351" s="17" t="s">
        <v>84</v>
      </c>
      <c r="BK351" s="230">
        <f>ROUND(I351*H351,2)</f>
        <v>0</v>
      </c>
      <c r="BL351" s="17" t="s">
        <v>136</v>
      </c>
      <c r="BM351" s="229" t="s">
        <v>693</v>
      </c>
    </row>
    <row r="352" s="2" customFormat="1">
      <c r="A352" s="38"/>
      <c r="B352" s="39"/>
      <c r="C352" s="40"/>
      <c r="D352" s="231" t="s">
        <v>138</v>
      </c>
      <c r="E352" s="40"/>
      <c r="F352" s="232" t="s">
        <v>692</v>
      </c>
      <c r="G352" s="40"/>
      <c r="H352" s="40"/>
      <c r="I352" s="233"/>
      <c r="J352" s="40"/>
      <c r="K352" s="40"/>
      <c r="L352" s="44"/>
      <c r="M352" s="234"/>
      <c r="N352" s="235"/>
      <c r="O352" s="91"/>
      <c r="P352" s="91"/>
      <c r="Q352" s="91"/>
      <c r="R352" s="91"/>
      <c r="S352" s="91"/>
      <c r="T352" s="92"/>
      <c r="U352" s="38"/>
      <c r="V352" s="38"/>
      <c r="W352" s="38"/>
      <c r="X352" s="38"/>
      <c r="Y352" s="38"/>
      <c r="Z352" s="38"/>
      <c r="AA352" s="38"/>
      <c r="AB352" s="38"/>
      <c r="AC352" s="38"/>
      <c r="AD352" s="38"/>
      <c r="AE352" s="38"/>
      <c r="AT352" s="17" t="s">
        <v>138</v>
      </c>
      <c r="AU352" s="17" t="s">
        <v>86</v>
      </c>
    </row>
    <row r="353" s="13" customFormat="1">
      <c r="A353" s="13"/>
      <c r="B353" s="236"/>
      <c r="C353" s="237"/>
      <c r="D353" s="231" t="s">
        <v>140</v>
      </c>
      <c r="E353" s="238" t="s">
        <v>1</v>
      </c>
      <c r="F353" s="239" t="s">
        <v>694</v>
      </c>
      <c r="G353" s="237"/>
      <c r="H353" s="238" t="s">
        <v>1</v>
      </c>
      <c r="I353" s="240"/>
      <c r="J353" s="237"/>
      <c r="K353" s="237"/>
      <c r="L353" s="241"/>
      <c r="M353" s="242"/>
      <c r="N353" s="243"/>
      <c r="O353" s="243"/>
      <c r="P353" s="243"/>
      <c r="Q353" s="243"/>
      <c r="R353" s="243"/>
      <c r="S353" s="243"/>
      <c r="T353" s="244"/>
      <c r="U353" s="13"/>
      <c r="V353" s="13"/>
      <c r="W353" s="13"/>
      <c r="X353" s="13"/>
      <c r="Y353" s="13"/>
      <c r="Z353" s="13"/>
      <c r="AA353" s="13"/>
      <c r="AB353" s="13"/>
      <c r="AC353" s="13"/>
      <c r="AD353" s="13"/>
      <c r="AE353" s="13"/>
      <c r="AT353" s="245" t="s">
        <v>140</v>
      </c>
      <c r="AU353" s="245" t="s">
        <v>86</v>
      </c>
      <c r="AV353" s="13" t="s">
        <v>84</v>
      </c>
      <c r="AW353" s="13" t="s">
        <v>32</v>
      </c>
      <c r="AX353" s="13" t="s">
        <v>76</v>
      </c>
      <c r="AY353" s="245" t="s">
        <v>129</v>
      </c>
    </row>
    <row r="354" s="13" customFormat="1">
      <c r="A354" s="13"/>
      <c r="B354" s="236"/>
      <c r="C354" s="237"/>
      <c r="D354" s="231" t="s">
        <v>140</v>
      </c>
      <c r="E354" s="238" t="s">
        <v>1</v>
      </c>
      <c r="F354" s="239" t="s">
        <v>695</v>
      </c>
      <c r="G354" s="237"/>
      <c r="H354" s="238" t="s">
        <v>1</v>
      </c>
      <c r="I354" s="240"/>
      <c r="J354" s="237"/>
      <c r="K354" s="237"/>
      <c r="L354" s="241"/>
      <c r="M354" s="242"/>
      <c r="N354" s="243"/>
      <c r="O354" s="243"/>
      <c r="P354" s="243"/>
      <c r="Q354" s="243"/>
      <c r="R354" s="243"/>
      <c r="S354" s="243"/>
      <c r="T354" s="244"/>
      <c r="U354" s="13"/>
      <c r="V354" s="13"/>
      <c r="W354" s="13"/>
      <c r="X354" s="13"/>
      <c r="Y354" s="13"/>
      <c r="Z354" s="13"/>
      <c r="AA354" s="13"/>
      <c r="AB354" s="13"/>
      <c r="AC354" s="13"/>
      <c r="AD354" s="13"/>
      <c r="AE354" s="13"/>
      <c r="AT354" s="245" t="s">
        <v>140</v>
      </c>
      <c r="AU354" s="245" t="s">
        <v>86</v>
      </c>
      <c r="AV354" s="13" t="s">
        <v>84</v>
      </c>
      <c r="AW354" s="13" t="s">
        <v>32</v>
      </c>
      <c r="AX354" s="13" t="s">
        <v>76</v>
      </c>
      <c r="AY354" s="245" t="s">
        <v>129</v>
      </c>
    </row>
    <row r="355" s="13" customFormat="1">
      <c r="A355" s="13"/>
      <c r="B355" s="236"/>
      <c r="C355" s="237"/>
      <c r="D355" s="231" t="s">
        <v>140</v>
      </c>
      <c r="E355" s="238" t="s">
        <v>1</v>
      </c>
      <c r="F355" s="239" t="s">
        <v>696</v>
      </c>
      <c r="G355" s="237"/>
      <c r="H355" s="238" t="s">
        <v>1</v>
      </c>
      <c r="I355" s="240"/>
      <c r="J355" s="237"/>
      <c r="K355" s="237"/>
      <c r="L355" s="241"/>
      <c r="M355" s="242"/>
      <c r="N355" s="243"/>
      <c r="O355" s="243"/>
      <c r="P355" s="243"/>
      <c r="Q355" s="243"/>
      <c r="R355" s="243"/>
      <c r="S355" s="243"/>
      <c r="T355" s="244"/>
      <c r="U355" s="13"/>
      <c r="V355" s="13"/>
      <c r="W355" s="13"/>
      <c r="X355" s="13"/>
      <c r="Y355" s="13"/>
      <c r="Z355" s="13"/>
      <c r="AA355" s="13"/>
      <c r="AB355" s="13"/>
      <c r="AC355" s="13"/>
      <c r="AD355" s="13"/>
      <c r="AE355" s="13"/>
      <c r="AT355" s="245" t="s">
        <v>140</v>
      </c>
      <c r="AU355" s="245" t="s">
        <v>86</v>
      </c>
      <c r="AV355" s="13" t="s">
        <v>84</v>
      </c>
      <c r="AW355" s="13" t="s">
        <v>32</v>
      </c>
      <c r="AX355" s="13" t="s">
        <v>76</v>
      </c>
      <c r="AY355" s="245" t="s">
        <v>129</v>
      </c>
    </row>
    <row r="356" s="13" customFormat="1">
      <c r="A356" s="13"/>
      <c r="B356" s="236"/>
      <c r="C356" s="237"/>
      <c r="D356" s="231" t="s">
        <v>140</v>
      </c>
      <c r="E356" s="238" t="s">
        <v>1</v>
      </c>
      <c r="F356" s="239" t="s">
        <v>697</v>
      </c>
      <c r="G356" s="237"/>
      <c r="H356" s="238" t="s">
        <v>1</v>
      </c>
      <c r="I356" s="240"/>
      <c r="J356" s="237"/>
      <c r="K356" s="237"/>
      <c r="L356" s="241"/>
      <c r="M356" s="242"/>
      <c r="N356" s="243"/>
      <c r="O356" s="243"/>
      <c r="P356" s="243"/>
      <c r="Q356" s="243"/>
      <c r="R356" s="243"/>
      <c r="S356" s="243"/>
      <c r="T356" s="244"/>
      <c r="U356" s="13"/>
      <c r="V356" s="13"/>
      <c r="W356" s="13"/>
      <c r="X356" s="13"/>
      <c r="Y356" s="13"/>
      <c r="Z356" s="13"/>
      <c r="AA356" s="13"/>
      <c r="AB356" s="13"/>
      <c r="AC356" s="13"/>
      <c r="AD356" s="13"/>
      <c r="AE356" s="13"/>
      <c r="AT356" s="245" t="s">
        <v>140</v>
      </c>
      <c r="AU356" s="245" t="s">
        <v>86</v>
      </c>
      <c r="AV356" s="13" t="s">
        <v>84</v>
      </c>
      <c r="AW356" s="13" t="s">
        <v>32</v>
      </c>
      <c r="AX356" s="13" t="s">
        <v>76</v>
      </c>
      <c r="AY356" s="245" t="s">
        <v>129</v>
      </c>
    </row>
    <row r="357" s="14" customFormat="1">
      <c r="A357" s="14"/>
      <c r="B357" s="246"/>
      <c r="C357" s="247"/>
      <c r="D357" s="231" t="s">
        <v>140</v>
      </c>
      <c r="E357" s="248" t="s">
        <v>1</v>
      </c>
      <c r="F357" s="249" t="s">
        <v>84</v>
      </c>
      <c r="G357" s="247"/>
      <c r="H357" s="250">
        <v>1</v>
      </c>
      <c r="I357" s="251"/>
      <c r="J357" s="247"/>
      <c r="K357" s="247"/>
      <c r="L357" s="252"/>
      <c r="M357" s="253"/>
      <c r="N357" s="254"/>
      <c r="O357" s="254"/>
      <c r="P357" s="254"/>
      <c r="Q357" s="254"/>
      <c r="R357" s="254"/>
      <c r="S357" s="254"/>
      <c r="T357" s="255"/>
      <c r="U357" s="14"/>
      <c r="V357" s="14"/>
      <c r="W357" s="14"/>
      <c r="X357" s="14"/>
      <c r="Y357" s="14"/>
      <c r="Z357" s="14"/>
      <c r="AA357" s="14"/>
      <c r="AB357" s="14"/>
      <c r="AC357" s="14"/>
      <c r="AD357" s="14"/>
      <c r="AE357" s="14"/>
      <c r="AT357" s="256" t="s">
        <v>140</v>
      </c>
      <c r="AU357" s="256" t="s">
        <v>86</v>
      </c>
      <c r="AV357" s="14" t="s">
        <v>86</v>
      </c>
      <c r="AW357" s="14" t="s">
        <v>32</v>
      </c>
      <c r="AX357" s="14" t="s">
        <v>84</v>
      </c>
      <c r="AY357" s="256" t="s">
        <v>129</v>
      </c>
    </row>
    <row r="358" s="12" customFormat="1" ht="22.8" customHeight="1">
      <c r="A358" s="12"/>
      <c r="B358" s="202"/>
      <c r="C358" s="203"/>
      <c r="D358" s="204" t="s">
        <v>75</v>
      </c>
      <c r="E358" s="216" t="s">
        <v>425</v>
      </c>
      <c r="F358" s="216" t="s">
        <v>426</v>
      </c>
      <c r="G358" s="203"/>
      <c r="H358" s="203"/>
      <c r="I358" s="206"/>
      <c r="J358" s="217">
        <f>BK358</f>
        <v>0</v>
      </c>
      <c r="K358" s="203"/>
      <c r="L358" s="208"/>
      <c r="M358" s="209"/>
      <c r="N358" s="210"/>
      <c r="O358" s="210"/>
      <c r="P358" s="211">
        <f>SUM(P359:P371)</f>
        <v>0</v>
      </c>
      <c r="Q358" s="210"/>
      <c r="R358" s="211">
        <f>SUM(R359:R371)</f>
        <v>0</v>
      </c>
      <c r="S358" s="210"/>
      <c r="T358" s="212">
        <f>SUM(T359:T371)</f>
        <v>0</v>
      </c>
      <c r="U358" s="12"/>
      <c r="V358" s="12"/>
      <c r="W358" s="12"/>
      <c r="X358" s="12"/>
      <c r="Y358" s="12"/>
      <c r="Z358" s="12"/>
      <c r="AA358" s="12"/>
      <c r="AB358" s="12"/>
      <c r="AC358" s="12"/>
      <c r="AD358" s="12"/>
      <c r="AE358" s="12"/>
      <c r="AR358" s="213" t="s">
        <v>84</v>
      </c>
      <c r="AT358" s="214" t="s">
        <v>75</v>
      </c>
      <c r="AU358" s="214" t="s">
        <v>84</v>
      </c>
      <c r="AY358" s="213" t="s">
        <v>129</v>
      </c>
      <c r="BK358" s="215">
        <f>SUM(BK359:BK371)</f>
        <v>0</v>
      </c>
    </row>
    <row r="359" s="2" customFormat="1" ht="24.15" customHeight="1">
      <c r="A359" s="38"/>
      <c r="B359" s="39"/>
      <c r="C359" s="218" t="s">
        <v>443</v>
      </c>
      <c r="D359" s="218" t="s">
        <v>131</v>
      </c>
      <c r="E359" s="219" t="s">
        <v>428</v>
      </c>
      <c r="F359" s="220" t="s">
        <v>429</v>
      </c>
      <c r="G359" s="221" t="s">
        <v>208</v>
      </c>
      <c r="H359" s="222">
        <v>64.049000000000007</v>
      </c>
      <c r="I359" s="223"/>
      <c r="J359" s="224">
        <f>ROUND(I359*H359,2)</f>
        <v>0</v>
      </c>
      <c r="K359" s="220" t="s">
        <v>135</v>
      </c>
      <c r="L359" s="44"/>
      <c r="M359" s="225" t="s">
        <v>1</v>
      </c>
      <c r="N359" s="226" t="s">
        <v>41</v>
      </c>
      <c r="O359" s="91"/>
      <c r="P359" s="227">
        <f>O359*H359</f>
        <v>0</v>
      </c>
      <c r="Q359" s="227">
        <v>0</v>
      </c>
      <c r="R359" s="227">
        <f>Q359*H359</f>
        <v>0</v>
      </c>
      <c r="S359" s="227">
        <v>0</v>
      </c>
      <c r="T359" s="228">
        <f>S359*H359</f>
        <v>0</v>
      </c>
      <c r="U359" s="38"/>
      <c r="V359" s="38"/>
      <c r="W359" s="38"/>
      <c r="X359" s="38"/>
      <c r="Y359" s="38"/>
      <c r="Z359" s="38"/>
      <c r="AA359" s="38"/>
      <c r="AB359" s="38"/>
      <c r="AC359" s="38"/>
      <c r="AD359" s="38"/>
      <c r="AE359" s="38"/>
      <c r="AR359" s="229" t="s">
        <v>136</v>
      </c>
      <c r="AT359" s="229" t="s">
        <v>131</v>
      </c>
      <c r="AU359" s="229" t="s">
        <v>86</v>
      </c>
      <c r="AY359" s="17" t="s">
        <v>129</v>
      </c>
      <c r="BE359" s="230">
        <f>IF(N359="základní",J359,0)</f>
        <v>0</v>
      </c>
      <c r="BF359" s="230">
        <f>IF(N359="snížená",J359,0)</f>
        <v>0</v>
      </c>
      <c r="BG359" s="230">
        <f>IF(N359="zákl. přenesená",J359,0)</f>
        <v>0</v>
      </c>
      <c r="BH359" s="230">
        <f>IF(N359="sníž. přenesená",J359,0)</f>
        <v>0</v>
      </c>
      <c r="BI359" s="230">
        <f>IF(N359="nulová",J359,0)</f>
        <v>0</v>
      </c>
      <c r="BJ359" s="17" t="s">
        <v>84</v>
      </c>
      <c r="BK359" s="230">
        <f>ROUND(I359*H359,2)</f>
        <v>0</v>
      </c>
      <c r="BL359" s="17" t="s">
        <v>136</v>
      </c>
      <c r="BM359" s="229" t="s">
        <v>698</v>
      </c>
    </row>
    <row r="360" s="2" customFormat="1">
      <c r="A360" s="38"/>
      <c r="B360" s="39"/>
      <c r="C360" s="40"/>
      <c r="D360" s="231" t="s">
        <v>138</v>
      </c>
      <c r="E360" s="40"/>
      <c r="F360" s="232" t="s">
        <v>431</v>
      </c>
      <c r="G360" s="40"/>
      <c r="H360" s="40"/>
      <c r="I360" s="233"/>
      <c r="J360" s="40"/>
      <c r="K360" s="40"/>
      <c r="L360" s="44"/>
      <c r="M360" s="234"/>
      <c r="N360" s="235"/>
      <c r="O360" s="91"/>
      <c r="P360" s="91"/>
      <c r="Q360" s="91"/>
      <c r="R360" s="91"/>
      <c r="S360" s="91"/>
      <c r="T360" s="92"/>
      <c r="U360" s="38"/>
      <c r="V360" s="38"/>
      <c r="W360" s="38"/>
      <c r="X360" s="38"/>
      <c r="Y360" s="38"/>
      <c r="Z360" s="38"/>
      <c r="AA360" s="38"/>
      <c r="AB360" s="38"/>
      <c r="AC360" s="38"/>
      <c r="AD360" s="38"/>
      <c r="AE360" s="38"/>
      <c r="AT360" s="17" t="s">
        <v>138</v>
      </c>
      <c r="AU360" s="17" t="s">
        <v>86</v>
      </c>
    </row>
    <row r="361" s="2" customFormat="1" ht="14.4" customHeight="1">
      <c r="A361" s="38"/>
      <c r="B361" s="39"/>
      <c r="C361" s="218" t="s">
        <v>449</v>
      </c>
      <c r="D361" s="218" t="s">
        <v>131</v>
      </c>
      <c r="E361" s="219" t="s">
        <v>433</v>
      </c>
      <c r="F361" s="220" t="s">
        <v>434</v>
      </c>
      <c r="G361" s="221" t="s">
        <v>208</v>
      </c>
      <c r="H361" s="222">
        <v>256.19600000000003</v>
      </c>
      <c r="I361" s="223"/>
      <c r="J361" s="224">
        <f>ROUND(I361*H361,2)</f>
        <v>0</v>
      </c>
      <c r="K361" s="220" t="s">
        <v>135</v>
      </c>
      <c r="L361" s="44"/>
      <c r="M361" s="225" t="s">
        <v>1</v>
      </c>
      <c r="N361" s="226" t="s">
        <v>41</v>
      </c>
      <c r="O361" s="91"/>
      <c r="P361" s="227">
        <f>O361*H361</f>
        <v>0</v>
      </c>
      <c r="Q361" s="227">
        <v>0</v>
      </c>
      <c r="R361" s="227">
        <f>Q361*H361</f>
        <v>0</v>
      </c>
      <c r="S361" s="227">
        <v>0</v>
      </c>
      <c r="T361" s="228">
        <f>S361*H361</f>
        <v>0</v>
      </c>
      <c r="U361" s="38"/>
      <c r="V361" s="38"/>
      <c r="W361" s="38"/>
      <c r="X361" s="38"/>
      <c r="Y361" s="38"/>
      <c r="Z361" s="38"/>
      <c r="AA361" s="38"/>
      <c r="AB361" s="38"/>
      <c r="AC361" s="38"/>
      <c r="AD361" s="38"/>
      <c r="AE361" s="38"/>
      <c r="AR361" s="229" t="s">
        <v>136</v>
      </c>
      <c r="AT361" s="229" t="s">
        <v>131</v>
      </c>
      <c r="AU361" s="229" t="s">
        <v>86</v>
      </c>
      <c r="AY361" s="17" t="s">
        <v>129</v>
      </c>
      <c r="BE361" s="230">
        <f>IF(N361="základní",J361,0)</f>
        <v>0</v>
      </c>
      <c r="BF361" s="230">
        <f>IF(N361="snížená",J361,0)</f>
        <v>0</v>
      </c>
      <c r="BG361" s="230">
        <f>IF(N361="zákl. přenesená",J361,0)</f>
        <v>0</v>
      </c>
      <c r="BH361" s="230">
        <f>IF(N361="sníž. přenesená",J361,0)</f>
        <v>0</v>
      </c>
      <c r="BI361" s="230">
        <f>IF(N361="nulová",J361,0)</f>
        <v>0</v>
      </c>
      <c r="BJ361" s="17" t="s">
        <v>84</v>
      </c>
      <c r="BK361" s="230">
        <f>ROUND(I361*H361,2)</f>
        <v>0</v>
      </c>
      <c r="BL361" s="17" t="s">
        <v>136</v>
      </c>
      <c r="BM361" s="229" t="s">
        <v>699</v>
      </c>
    </row>
    <row r="362" s="2" customFormat="1">
      <c r="A362" s="38"/>
      <c r="B362" s="39"/>
      <c r="C362" s="40"/>
      <c r="D362" s="231" t="s">
        <v>138</v>
      </c>
      <c r="E362" s="40"/>
      <c r="F362" s="232" t="s">
        <v>436</v>
      </c>
      <c r="G362" s="40"/>
      <c r="H362" s="40"/>
      <c r="I362" s="233"/>
      <c r="J362" s="40"/>
      <c r="K362" s="40"/>
      <c r="L362" s="44"/>
      <c r="M362" s="234"/>
      <c r="N362" s="235"/>
      <c r="O362" s="91"/>
      <c r="P362" s="91"/>
      <c r="Q362" s="91"/>
      <c r="R362" s="91"/>
      <c r="S362" s="91"/>
      <c r="T362" s="92"/>
      <c r="U362" s="38"/>
      <c r="V362" s="38"/>
      <c r="W362" s="38"/>
      <c r="X362" s="38"/>
      <c r="Y362" s="38"/>
      <c r="Z362" s="38"/>
      <c r="AA362" s="38"/>
      <c r="AB362" s="38"/>
      <c r="AC362" s="38"/>
      <c r="AD362" s="38"/>
      <c r="AE362" s="38"/>
      <c r="AT362" s="17" t="s">
        <v>138</v>
      </c>
      <c r="AU362" s="17" t="s">
        <v>86</v>
      </c>
    </row>
    <row r="363" s="14" customFormat="1">
      <c r="A363" s="14"/>
      <c r="B363" s="246"/>
      <c r="C363" s="247"/>
      <c r="D363" s="231" t="s">
        <v>140</v>
      </c>
      <c r="E363" s="247"/>
      <c r="F363" s="249" t="s">
        <v>700</v>
      </c>
      <c r="G363" s="247"/>
      <c r="H363" s="250">
        <v>256.19600000000003</v>
      </c>
      <c r="I363" s="251"/>
      <c r="J363" s="247"/>
      <c r="K363" s="247"/>
      <c r="L363" s="252"/>
      <c r="M363" s="253"/>
      <c r="N363" s="254"/>
      <c r="O363" s="254"/>
      <c r="P363" s="254"/>
      <c r="Q363" s="254"/>
      <c r="R363" s="254"/>
      <c r="S363" s="254"/>
      <c r="T363" s="255"/>
      <c r="U363" s="14"/>
      <c r="V363" s="14"/>
      <c r="W363" s="14"/>
      <c r="X363" s="14"/>
      <c r="Y363" s="14"/>
      <c r="Z363" s="14"/>
      <c r="AA363" s="14"/>
      <c r="AB363" s="14"/>
      <c r="AC363" s="14"/>
      <c r="AD363" s="14"/>
      <c r="AE363" s="14"/>
      <c r="AT363" s="256" t="s">
        <v>140</v>
      </c>
      <c r="AU363" s="256" t="s">
        <v>86</v>
      </c>
      <c r="AV363" s="14" t="s">
        <v>86</v>
      </c>
      <c r="AW363" s="14" t="s">
        <v>4</v>
      </c>
      <c r="AX363" s="14" t="s">
        <v>84</v>
      </c>
      <c r="AY363" s="256" t="s">
        <v>129</v>
      </c>
    </row>
    <row r="364" s="2" customFormat="1" ht="14.4" customHeight="1">
      <c r="A364" s="38"/>
      <c r="B364" s="39"/>
      <c r="C364" s="218" t="s">
        <v>701</v>
      </c>
      <c r="D364" s="218" t="s">
        <v>131</v>
      </c>
      <c r="E364" s="219" t="s">
        <v>439</v>
      </c>
      <c r="F364" s="220" t="s">
        <v>440</v>
      </c>
      <c r="G364" s="221" t="s">
        <v>208</v>
      </c>
      <c r="H364" s="222">
        <v>64.049000000000007</v>
      </c>
      <c r="I364" s="223"/>
      <c r="J364" s="224">
        <f>ROUND(I364*H364,2)</f>
        <v>0</v>
      </c>
      <c r="K364" s="220" t="s">
        <v>135</v>
      </c>
      <c r="L364" s="44"/>
      <c r="M364" s="225" t="s">
        <v>1</v>
      </c>
      <c r="N364" s="226" t="s">
        <v>41</v>
      </c>
      <c r="O364" s="91"/>
      <c r="P364" s="227">
        <f>O364*H364</f>
        <v>0</v>
      </c>
      <c r="Q364" s="227">
        <v>0</v>
      </c>
      <c r="R364" s="227">
        <f>Q364*H364</f>
        <v>0</v>
      </c>
      <c r="S364" s="227">
        <v>0</v>
      </c>
      <c r="T364" s="228">
        <f>S364*H364</f>
        <v>0</v>
      </c>
      <c r="U364" s="38"/>
      <c r="V364" s="38"/>
      <c r="W364" s="38"/>
      <c r="X364" s="38"/>
      <c r="Y364" s="38"/>
      <c r="Z364" s="38"/>
      <c r="AA364" s="38"/>
      <c r="AB364" s="38"/>
      <c r="AC364" s="38"/>
      <c r="AD364" s="38"/>
      <c r="AE364" s="38"/>
      <c r="AR364" s="229" t="s">
        <v>136</v>
      </c>
      <c r="AT364" s="229" t="s">
        <v>131</v>
      </c>
      <c r="AU364" s="229" t="s">
        <v>86</v>
      </c>
      <c r="AY364" s="17" t="s">
        <v>129</v>
      </c>
      <c r="BE364" s="230">
        <f>IF(N364="základní",J364,0)</f>
        <v>0</v>
      </c>
      <c r="BF364" s="230">
        <f>IF(N364="snížená",J364,0)</f>
        <v>0</v>
      </c>
      <c r="BG364" s="230">
        <f>IF(N364="zákl. přenesená",J364,0)</f>
        <v>0</v>
      </c>
      <c r="BH364" s="230">
        <f>IF(N364="sníž. přenesená",J364,0)</f>
        <v>0</v>
      </c>
      <c r="BI364" s="230">
        <f>IF(N364="nulová",J364,0)</f>
        <v>0</v>
      </c>
      <c r="BJ364" s="17" t="s">
        <v>84</v>
      </c>
      <c r="BK364" s="230">
        <f>ROUND(I364*H364,2)</f>
        <v>0</v>
      </c>
      <c r="BL364" s="17" t="s">
        <v>136</v>
      </c>
      <c r="BM364" s="229" t="s">
        <v>702</v>
      </c>
    </row>
    <row r="365" s="2" customFormat="1">
      <c r="A365" s="38"/>
      <c r="B365" s="39"/>
      <c r="C365" s="40"/>
      <c r="D365" s="231" t="s">
        <v>138</v>
      </c>
      <c r="E365" s="40"/>
      <c r="F365" s="232" t="s">
        <v>442</v>
      </c>
      <c r="G365" s="40"/>
      <c r="H365" s="40"/>
      <c r="I365" s="233"/>
      <c r="J365" s="40"/>
      <c r="K365" s="40"/>
      <c r="L365" s="44"/>
      <c r="M365" s="234"/>
      <c r="N365" s="235"/>
      <c r="O365" s="91"/>
      <c r="P365" s="91"/>
      <c r="Q365" s="91"/>
      <c r="R365" s="91"/>
      <c r="S365" s="91"/>
      <c r="T365" s="92"/>
      <c r="U365" s="38"/>
      <c r="V365" s="38"/>
      <c r="W365" s="38"/>
      <c r="X365" s="38"/>
      <c r="Y365" s="38"/>
      <c r="Z365" s="38"/>
      <c r="AA365" s="38"/>
      <c r="AB365" s="38"/>
      <c r="AC365" s="38"/>
      <c r="AD365" s="38"/>
      <c r="AE365" s="38"/>
      <c r="AT365" s="17" t="s">
        <v>138</v>
      </c>
      <c r="AU365" s="17" t="s">
        <v>86</v>
      </c>
    </row>
    <row r="366" s="2" customFormat="1" ht="24.15" customHeight="1">
      <c r="A366" s="38"/>
      <c r="B366" s="39"/>
      <c r="C366" s="218" t="s">
        <v>703</v>
      </c>
      <c r="D366" s="218" t="s">
        <v>131</v>
      </c>
      <c r="E366" s="219" t="s">
        <v>704</v>
      </c>
      <c r="F366" s="220" t="s">
        <v>705</v>
      </c>
      <c r="G366" s="221" t="s">
        <v>208</v>
      </c>
      <c r="H366" s="222">
        <v>15</v>
      </c>
      <c r="I366" s="223"/>
      <c r="J366" s="224">
        <f>ROUND(I366*H366,2)</f>
        <v>0</v>
      </c>
      <c r="K366" s="220" t="s">
        <v>135</v>
      </c>
      <c r="L366" s="44"/>
      <c r="M366" s="225" t="s">
        <v>1</v>
      </c>
      <c r="N366" s="226" t="s">
        <v>41</v>
      </c>
      <c r="O366" s="91"/>
      <c r="P366" s="227">
        <f>O366*H366</f>
        <v>0</v>
      </c>
      <c r="Q366" s="227">
        <v>0</v>
      </c>
      <c r="R366" s="227">
        <f>Q366*H366</f>
        <v>0</v>
      </c>
      <c r="S366" s="227">
        <v>0</v>
      </c>
      <c r="T366" s="228">
        <f>S366*H366</f>
        <v>0</v>
      </c>
      <c r="U366" s="38"/>
      <c r="V366" s="38"/>
      <c r="W366" s="38"/>
      <c r="X366" s="38"/>
      <c r="Y366" s="38"/>
      <c r="Z366" s="38"/>
      <c r="AA366" s="38"/>
      <c r="AB366" s="38"/>
      <c r="AC366" s="38"/>
      <c r="AD366" s="38"/>
      <c r="AE366" s="38"/>
      <c r="AR366" s="229" t="s">
        <v>136</v>
      </c>
      <c r="AT366" s="229" t="s">
        <v>131</v>
      </c>
      <c r="AU366" s="229" t="s">
        <v>86</v>
      </c>
      <c r="AY366" s="17" t="s">
        <v>129</v>
      </c>
      <c r="BE366" s="230">
        <f>IF(N366="základní",J366,0)</f>
        <v>0</v>
      </c>
      <c r="BF366" s="230">
        <f>IF(N366="snížená",J366,0)</f>
        <v>0</v>
      </c>
      <c r="BG366" s="230">
        <f>IF(N366="zákl. přenesená",J366,0)</f>
        <v>0</v>
      </c>
      <c r="BH366" s="230">
        <f>IF(N366="sníž. přenesená",J366,0)</f>
        <v>0</v>
      </c>
      <c r="BI366" s="230">
        <f>IF(N366="nulová",J366,0)</f>
        <v>0</v>
      </c>
      <c r="BJ366" s="17" t="s">
        <v>84</v>
      </c>
      <c r="BK366" s="230">
        <f>ROUND(I366*H366,2)</f>
        <v>0</v>
      </c>
      <c r="BL366" s="17" t="s">
        <v>136</v>
      </c>
      <c r="BM366" s="229" t="s">
        <v>706</v>
      </c>
    </row>
    <row r="367" s="2" customFormat="1">
      <c r="A367" s="38"/>
      <c r="B367" s="39"/>
      <c r="C367" s="40"/>
      <c r="D367" s="231" t="s">
        <v>138</v>
      </c>
      <c r="E367" s="40"/>
      <c r="F367" s="232" t="s">
        <v>707</v>
      </c>
      <c r="G367" s="40"/>
      <c r="H367" s="40"/>
      <c r="I367" s="233"/>
      <c r="J367" s="40"/>
      <c r="K367" s="40"/>
      <c r="L367" s="44"/>
      <c r="M367" s="234"/>
      <c r="N367" s="235"/>
      <c r="O367" s="91"/>
      <c r="P367" s="91"/>
      <c r="Q367" s="91"/>
      <c r="R367" s="91"/>
      <c r="S367" s="91"/>
      <c r="T367" s="92"/>
      <c r="U367" s="38"/>
      <c r="V367" s="38"/>
      <c r="W367" s="38"/>
      <c r="X367" s="38"/>
      <c r="Y367" s="38"/>
      <c r="Z367" s="38"/>
      <c r="AA367" s="38"/>
      <c r="AB367" s="38"/>
      <c r="AC367" s="38"/>
      <c r="AD367" s="38"/>
      <c r="AE367" s="38"/>
      <c r="AT367" s="17" t="s">
        <v>138</v>
      </c>
      <c r="AU367" s="17" t="s">
        <v>86</v>
      </c>
    </row>
    <row r="368" s="14" customFormat="1">
      <c r="A368" s="14"/>
      <c r="B368" s="246"/>
      <c r="C368" s="247"/>
      <c r="D368" s="231" t="s">
        <v>140</v>
      </c>
      <c r="E368" s="248" t="s">
        <v>1</v>
      </c>
      <c r="F368" s="249" t="s">
        <v>708</v>
      </c>
      <c r="G368" s="247"/>
      <c r="H368" s="250">
        <v>15</v>
      </c>
      <c r="I368" s="251"/>
      <c r="J368" s="247"/>
      <c r="K368" s="247"/>
      <c r="L368" s="252"/>
      <c r="M368" s="253"/>
      <c r="N368" s="254"/>
      <c r="O368" s="254"/>
      <c r="P368" s="254"/>
      <c r="Q368" s="254"/>
      <c r="R368" s="254"/>
      <c r="S368" s="254"/>
      <c r="T368" s="255"/>
      <c r="U368" s="14"/>
      <c r="V368" s="14"/>
      <c r="W368" s="14"/>
      <c r="X368" s="14"/>
      <c r="Y368" s="14"/>
      <c r="Z368" s="14"/>
      <c r="AA368" s="14"/>
      <c r="AB368" s="14"/>
      <c r="AC368" s="14"/>
      <c r="AD368" s="14"/>
      <c r="AE368" s="14"/>
      <c r="AT368" s="256" t="s">
        <v>140</v>
      </c>
      <c r="AU368" s="256" t="s">
        <v>86</v>
      </c>
      <c r="AV368" s="14" t="s">
        <v>86</v>
      </c>
      <c r="AW368" s="14" t="s">
        <v>32</v>
      </c>
      <c r="AX368" s="14" t="s">
        <v>84</v>
      </c>
      <c r="AY368" s="256" t="s">
        <v>129</v>
      </c>
    </row>
    <row r="369" s="2" customFormat="1" ht="24.15" customHeight="1">
      <c r="A369" s="38"/>
      <c r="B369" s="39"/>
      <c r="C369" s="218" t="s">
        <v>709</v>
      </c>
      <c r="D369" s="218" t="s">
        <v>131</v>
      </c>
      <c r="E369" s="219" t="s">
        <v>444</v>
      </c>
      <c r="F369" s="220" t="s">
        <v>207</v>
      </c>
      <c r="G369" s="221" t="s">
        <v>208</v>
      </c>
      <c r="H369" s="222">
        <v>49.048999999999999</v>
      </c>
      <c r="I369" s="223"/>
      <c r="J369" s="224">
        <f>ROUND(I369*H369,2)</f>
        <v>0</v>
      </c>
      <c r="K369" s="220" t="s">
        <v>135</v>
      </c>
      <c r="L369" s="44"/>
      <c r="M369" s="225" t="s">
        <v>1</v>
      </c>
      <c r="N369" s="226" t="s">
        <v>41</v>
      </c>
      <c r="O369" s="91"/>
      <c r="P369" s="227">
        <f>O369*H369</f>
        <v>0</v>
      </c>
      <c r="Q369" s="227">
        <v>0</v>
      </c>
      <c r="R369" s="227">
        <f>Q369*H369</f>
        <v>0</v>
      </c>
      <c r="S369" s="227">
        <v>0</v>
      </c>
      <c r="T369" s="228">
        <f>S369*H369</f>
        <v>0</v>
      </c>
      <c r="U369" s="38"/>
      <c r="V369" s="38"/>
      <c r="W369" s="38"/>
      <c r="X369" s="38"/>
      <c r="Y369" s="38"/>
      <c r="Z369" s="38"/>
      <c r="AA369" s="38"/>
      <c r="AB369" s="38"/>
      <c r="AC369" s="38"/>
      <c r="AD369" s="38"/>
      <c r="AE369" s="38"/>
      <c r="AR369" s="229" t="s">
        <v>136</v>
      </c>
      <c r="AT369" s="229" t="s">
        <v>131</v>
      </c>
      <c r="AU369" s="229" t="s">
        <v>86</v>
      </c>
      <c r="AY369" s="17" t="s">
        <v>129</v>
      </c>
      <c r="BE369" s="230">
        <f>IF(N369="základní",J369,0)</f>
        <v>0</v>
      </c>
      <c r="BF369" s="230">
        <f>IF(N369="snížená",J369,0)</f>
        <v>0</v>
      </c>
      <c r="BG369" s="230">
        <f>IF(N369="zákl. přenesená",J369,0)</f>
        <v>0</v>
      </c>
      <c r="BH369" s="230">
        <f>IF(N369="sníž. přenesená",J369,0)</f>
        <v>0</v>
      </c>
      <c r="BI369" s="230">
        <f>IF(N369="nulová",J369,0)</f>
        <v>0</v>
      </c>
      <c r="BJ369" s="17" t="s">
        <v>84</v>
      </c>
      <c r="BK369" s="230">
        <f>ROUND(I369*H369,2)</f>
        <v>0</v>
      </c>
      <c r="BL369" s="17" t="s">
        <v>136</v>
      </c>
      <c r="BM369" s="229" t="s">
        <v>710</v>
      </c>
    </row>
    <row r="370" s="2" customFormat="1">
      <c r="A370" s="38"/>
      <c r="B370" s="39"/>
      <c r="C370" s="40"/>
      <c r="D370" s="231" t="s">
        <v>138</v>
      </c>
      <c r="E370" s="40"/>
      <c r="F370" s="232" t="s">
        <v>210</v>
      </c>
      <c r="G370" s="40"/>
      <c r="H370" s="40"/>
      <c r="I370" s="233"/>
      <c r="J370" s="40"/>
      <c r="K370" s="40"/>
      <c r="L370" s="44"/>
      <c r="M370" s="234"/>
      <c r="N370" s="235"/>
      <c r="O370" s="91"/>
      <c r="P370" s="91"/>
      <c r="Q370" s="91"/>
      <c r="R370" s="91"/>
      <c r="S370" s="91"/>
      <c r="T370" s="92"/>
      <c r="U370" s="38"/>
      <c r="V370" s="38"/>
      <c r="W370" s="38"/>
      <c r="X370" s="38"/>
      <c r="Y370" s="38"/>
      <c r="Z370" s="38"/>
      <c r="AA370" s="38"/>
      <c r="AB370" s="38"/>
      <c r="AC370" s="38"/>
      <c r="AD370" s="38"/>
      <c r="AE370" s="38"/>
      <c r="AT370" s="17" t="s">
        <v>138</v>
      </c>
      <c r="AU370" s="17" t="s">
        <v>86</v>
      </c>
    </row>
    <row r="371" s="14" customFormat="1">
      <c r="A371" s="14"/>
      <c r="B371" s="246"/>
      <c r="C371" s="247"/>
      <c r="D371" s="231" t="s">
        <v>140</v>
      </c>
      <c r="E371" s="248" t="s">
        <v>1</v>
      </c>
      <c r="F371" s="249" t="s">
        <v>711</v>
      </c>
      <c r="G371" s="247"/>
      <c r="H371" s="250">
        <v>49.048999999999999</v>
      </c>
      <c r="I371" s="251"/>
      <c r="J371" s="247"/>
      <c r="K371" s="247"/>
      <c r="L371" s="252"/>
      <c r="M371" s="253"/>
      <c r="N371" s="254"/>
      <c r="O371" s="254"/>
      <c r="P371" s="254"/>
      <c r="Q371" s="254"/>
      <c r="R371" s="254"/>
      <c r="S371" s="254"/>
      <c r="T371" s="255"/>
      <c r="U371" s="14"/>
      <c r="V371" s="14"/>
      <c r="W371" s="14"/>
      <c r="X371" s="14"/>
      <c r="Y371" s="14"/>
      <c r="Z371" s="14"/>
      <c r="AA371" s="14"/>
      <c r="AB371" s="14"/>
      <c r="AC371" s="14"/>
      <c r="AD371" s="14"/>
      <c r="AE371" s="14"/>
      <c r="AT371" s="256" t="s">
        <v>140</v>
      </c>
      <c r="AU371" s="256" t="s">
        <v>86</v>
      </c>
      <c r="AV371" s="14" t="s">
        <v>86</v>
      </c>
      <c r="AW371" s="14" t="s">
        <v>32</v>
      </c>
      <c r="AX371" s="14" t="s">
        <v>84</v>
      </c>
      <c r="AY371" s="256" t="s">
        <v>129</v>
      </c>
    </row>
    <row r="372" s="12" customFormat="1" ht="22.8" customHeight="1">
      <c r="A372" s="12"/>
      <c r="B372" s="202"/>
      <c r="C372" s="203"/>
      <c r="D372" s="204" t="s">
        <v>75</v>
      </c>
      <c r="E372" s="216" t="s">
        <v>447</v>
      </c>
      <c r="F372" s="216" t="s">
        <v>448</v>
      </c>
      <c r="G372" s="203"/>
      <c r="H372" s="203"/>
      <c r="I372" s="206"/>
      <c r="J372" s="217">
        <f>BK372</f>
        <v>0</v>
      </c>
      <c r="K372" s="203"/>
      <c r="L372" s="208"/>
      <c r="M372" s="209"/>
      <c r="N372" s="210"/>
      <c r="O372" s="210"/>
      <c r="P372" s="211">
        <f>SUM(P373:P374)</f>
        <v>0</v>
      </c>
      <c r="Q372" s="210"/>
      <c r="R372" s="211">
        <f>SUM(R373:R374)</f>
        <v>0</v>
      </c>
      <c r="S372" s="210"/>
      <c r="T372" s="212">
        <f>SUM(T373:T374)</f>
        <v>0</v>
      </c>
      <c r="U372" s="12"/>
      <c r="V372" s="12"/>
      <c r="W372" s="12"/>
      <c r="X372" s="12"/>
      <c r="Y372" s="12"/>
      <c r="Z372" s="12"/>
      <c r="AA372" s="12"/>
      <c r="AB372" s="12"/>
      <c r="AC372" s="12"/>
      <c r="AD372" s="12"/>
      <c r="AE372" s="12"/>
      <c r="AR372" s="213" t="s">
        <v>84</v>
      </c>
      <c r="AT372" s="214" t="s">
        <v>75</v>
      </c>
      <c r="AU372" s="214" t="s">
        <v>84</v>
      </c>
      <c r="AY372" s="213" t="s">
        <v>129</v>
      </c>
      <c r="BK372" s="215">
        <f>SUM(BK373:BK374)</f>
        <v>0</v>
      </c>
    </row>
    <row r="373" s="2" customFormat="1" ht="24.15" customHeight="1">
      <c r="A373" s="38"/>
      <c r="B373" s="39"/>
      <c r="C373" s="218" t="s">
        <v>712</v>
      </c>
      <c r="D373" s="218" t="s">
        <v>131</v>
      </c>
      <c r="E373" s="219" t="s">
        <v>450</v>
      </c>
      <c r="F373" s="220" t="s">
        <v>451</v>
      </c>
      <c r="G373" s="221" t="s">
        <v>208</v>
      </c>
      <c r="H373" s="222">
        <v>81.415000000000006</v>
      </c>
      <c r="I373" s="223"/>
      <c r="J373" s="224">
        <f>ROUND(I373*H373,2)</f>
        <v>0</v>
      </c>
      <c r="K373" s="220" t="s">
        <v>135</v>
      </c>
      <c r="L373" s="44"/>
      <c r="M373" s="225" t="s">
        <v>1</v>
      </c>
      <c r="N373" s="226" t="s">
        <v>41</v>
      </c>
      <c r="O373" s="91"/>
      <c r="P373" s="227">
        <f>O373*H373</f>
        <v>0</v>
      </c>
      <c r="Q373" s="227">
        <v>0</v>
      </c>
      <c r="R373" s="227">
        <f>Q373*H373</f>
        <v>0</v>
      </c>
      <c r="S373" s="227">
        <v>0</v>
      </c>
      <c r="T373" s="228">
        <f>S373*H373</f>
        <v>0</v>
      </c>
      <c r="U373" s="38"/>
      <c r="V373" s="38"/>
      <c r="W373" s="38"/>
      <c r="X373" s="38"/>
      <c r="Y373" s="38"/>
      <c r="Z373" s="38"/>
      <c r="AA373" s="38"/>
      <c r="AB373" s="38"/>
      <c r="AC373" s="38"/>
      <c r="AD373" s="38"/>
      <c r="AE373" s="38"/>
      <c r="AR373" s="229" t="s">
        <v>136</v>
      </c>
      <c r="AT373" s="229" t="s">
        <v>131</v>
      </c>
      <c r="AU373" s="229" t="s">
        <v>86</v>
      </c>
      <c r="AY373" s="17" t="s">
        <v>129</v>
      </c>
      <c r="BE373" s="230">
        <f>IF(N373="základní",J373,0)</f>
        <v>0</v>
      </c>
      <c r="BF373" s="230">
        <f>IF(N373="snížená",J373,0)</f>
        <v>0</v>
      </c>
      <c r="BG373" s="230">
        <f>IF(N373="zákl. přenesená",J373,0)</f>
        <v>0</v>
      </c>
      <c r="BH373" s="230">
        <f>IF(N373="sníž. přenesená",J373,0)</f>
        <v>0</v>
      </c>
      <c r="BI373" s="230">
        <f>IF(N373="nulová",J373,0)</f>
        <v>0</v>
      </c>
      <c r="BJ373" s="17" t="s">
        <v>84</v>
      </c>
      <c r="BK373" s="230">
        <f>ROUND(I373*H373,2)</f>
        <v>0</v>
      </c>
      <c r="BL373" s="17" t="s">
        <v>136</v>
      </c>
      <c r="BM373" s="229" t="s">
        <v>713</v>
      </c>
    </row>
    <row r="374" s="2" customFormat="1">
      <c r="A374" s="38"/>
      <c r="B374" s="39"/>
      <c r="C374" s="40"/>
      <c r="D374" s="231" t="s">
        <v>138</v>
      </c>
      <c r="E374" s="40"/>
      <c r="F374" s="232" t="s">
        <v>453</v>
      </c>
      <c r="G374" s="40"/>
      <c r="H374" s="40"/>
      <c r="I374" s="233"/>
      <c r="J374" s="40"/>
      <c r="K374" s="40"/>
      <c r="L374" s="44"/>
      <c r="M374" s="278"/>
      <c r="N374" s="279"/>
      <c r="O374" s="280"/>
      <c r="P374" s="280"/>
      <c r="Q374" s="280"/>
      <c r="R374" s="280"/>
      <c r="S374" s="280"/>
      <c r="T374" s="281"/>
      <c r="U374" s="38"/>
      <c r="V374" s="38"/>
      <c r="W374" s="38"/>
      <c r="X374" s="38"/>
      <c r="Y374" s="38"/>
      <c r="Z374" s="38"/>
      <c r="AA374" s="38"/>
      <c r="AB374" s="38"/>
      <c r="AC374" s="38"/>
      <c r="AD374" s="38"/>
      <c r="AE374" s="38"/>
      <c r="AT374" s="17" t="s">
        <v>138</v>
      </c>
      <c r="AU374" s="17" t="s">
        <v>86</v>
      </c>
    </row>
    <row r="375" s="2" customFormat="1" ht="6.96" customHeight="1">
      <c r="A375" s="38"/>
      <c r="B375" s="66"/>
      <c r="C375" s="67"/>
      <c r="D375" s="67"/>
      <c r="E375" s="67"/>
      <c r="F375" s="67"/>
      <c r="G375" s="67"/>
      <c r="H375" s="67"/>
      <c r="I375" s="67"/>
      <c r="J375" s="67"/>
      <c r="K375" s="67"/>
      <c r="L375" s="44"/>
      <c r="M375" s="38"/>
      <c r="O375" s="38"/>
      <c r="P375" s="38"/>
      <c r="Q375" s="38"/>
      <c r="R375" s="38"/>
      <c r="S375" s="38"/>
      <c r="T375" s="38"/>
      <c r="U375" s="38"/>
      <c r="V375" s="38"/>
      <c r="W375" s="38"/>
      <c r="X375" s="38"/>
      <c r="Y375" s="38"/>
      <c r="Z375" s="38"/>
      <c r="AA375" s="38"/>
      <c r="AB375" s="38"/>
      <c r="AC375" s="38"/>
      <c r="AD375" s="38"/>
      <c r="AE375" s="38"/>
    </row>
  </sheetData>
  <sheetProtection sheet="1" autoFilter="0" formatColumns="0" formatRows="0" objects="1" scenarios="1" spinCount="100000" saltValue="Zov+d0gHWUhArgLxahmIw3PoqnrxFEq8bAsFRX8tRkcUAdN85g//D5IVZcjOqJiePTglfiqV1sOfV5oO/apOtQ==" hashValue="/kj+TiZhqLIWI1ZEgMnDDD9ixhCEyAzgVDyUcJG4Owy/YNGf0+mrJWTAfIl1M3ncDkpdcgbFl1MDHYUpuruPKw==" algorithmName="SHA-512" password="CC35"/>
  <autoFilter ref="C124:K374"/>
  <mergeCells count="9">
    <mergeCell ref="E7:H7"/>
    <mergeCell ref="E9:H9"/>
    <mergeCell ref="E18:H18"/>
    <mergeCell ref="E27:H27"/>
    <mergeCell ref="E85:H85"/>
    <mergeCell ref="E87:H87"/>
    <mergeCell ref="E115:H115"/>
    <mergeCell ref="E117:H11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92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86</v>
      </c>
    </row>
    <row r="4" s="1" customFormat="1" ht="24.96" customHeight="1">
      <c r="B4" s="20"/>
      <c r="D4" s="138" t="s">
        <v>96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16.5" customHeight="1">
      <c r="B7" s="20"/>
      <c r="E7" s="141" t="str">
        <f>'Rekapitulace stavby'!K6</f>
        <v>CHODNÍKY V ORLICKÉM PODHŮŘÍ - ROZSOCHA Část A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97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714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5. 4. 2021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">
        <v>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">
        <v>99</v>
      </c>
      <c r="F15" s="38"/>
      <c r="G15" s="38"/>
      <c r="H15" s="38"/>
      <c r="I15" s="140" t="s">
        <v>27</v>
      </c>
      <c r="J15" s="143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28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30</v>
      </c>
      <c r="E20" s="38"/>
      <c r="F20" s="38"/>
      <c r="G20" s="38"/>
      <c r="H20" s="38"/>
      <c r="I20" s="140" t="s">
        <v>25</v>
      </c>
      <c r="J20" s="143" t="s">
        <v>1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">
        <v>31</v>
      </c>
      <c r="F21" s="38"/>
      <c r="G21" s="38"/>
      <c r="H21" s="38"/>
      <c r="I21" s="140" t="s">
        <v>27</v>
      </c>
      <c r="J21" s="143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33</v>
      </c>
      <c r="E23" s="38"/>
      <c r="F23" s="38"/>
      <c r="G23" s="38"/>
      <c r="H23" s="38"/>
      <c r="I23" s="140" t="s">
        <v>25</v>
      </c>
      <c r="J23" s="143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">
        <v>34</v>
      </c>
      <c r="F24" s="38"/>
      <c r="G24" s="38"/>
      <c r="H24" s="38"/>
      <c r="I24" s="140" t="s">
        <v>27</v>
      </c>
      <c r="J24" s="143" t="s">
        <v>1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35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36</v>
      </c>
      <c r="E30" s="38"/>
      <c r="F30" s="38"/>
      <c r="G30" s="38"/>
      <c r="H30" s="38"/>
      <c r="I30" s="38"/>
      <c r="J30" s="151">
        <f>ROUND(J124,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38</v>
      </c>
      <c r="G32" s="38"/>
      <c r="H32" s="38"/>
      <c r="I32" s="152" t="s">
        <v>37</v>
      </c>
      <c r="J32" s="152" t="s">
        <v>39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40</v>
      </c>
      <c r="E33" s="140" t="s">
        <v>41</v>
      </c>
      <c r="F33" s="154">
        <f>ROUND((SUM(BE124:BE276)),  2)</f>
        <v>0</v>
      </c>
      <c r="G33" s="38"/>
      <c r="H33" s="38"/>
      <c r="I33" s="155">
        <v>0.20999999999999999</v>
      </c>
      <c r="J33" s="154">
        <f>ROUND(((SUM(BE124:BE276))*I33),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42</v>
      </c>
      <c r="F34" s="154">
        <f>ROUND((SUM(BF124:BF276)),  2)</f>
        <v>0</v>
      </c>
      <c r="G34" s="38"/>
      <c r="H34" s="38"/>
      <c r="I34" s="155">
        <v>0.14999999999999999</v>
      </c>
      <c r="J34" s="154">
        <f>ROUND(((SUM(BF124:BF276))*I34),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43</v>
      </c>
      <c r="F35" s="154">
        <f>ROUND((SUM(BG124:BG276)),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44</v>
      </c>
      <c r="F36" s="154">
        <f>ROUND((SUM(BH124:BH276)),  2)</f>
        <v>0</v>
      </c>
      <c r="G36" s="38"/>
      <c r="H36" s="38"/>
      <c r="I36" s="155">
        <v>0.14999999999999999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45</v>
      </c>
      <c r="F37" s="154">
        <f>ROUND((SUM(BI124:BI276)),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46</v>
      </c>
      <c r="E39" s="158"/>
      <c r="F39" s="158"/>
      <c r="G39" s="159" t="s">
        <v>47</v>
      </c>
      <c r="H39" s="160" t="s">
        <v>48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49</v>
      </c>
      <c r="E50" s="164"/>
      <c r="F50" s="164"/>
      <c r="G50" s="163" t="s">
        <v>50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51</v>
      </c>
      <c r="E61" s="166"/>
      <c r="F61" s="167" t="s">
        <v>52</v>
      </c>
      <c r="G61" s="165" t="s">
        <v>51</v>
      </c>
      <c r="H61" s="166"/>
      <c r="I61" s="166"/>
      <c r="J61" s="168" t="s">
        <v>52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53</v>
      </c>
      <c r="E65" s="169"/>
      <c r="F65" s="169"/>
      <c r="G65" s="163" t="s">
        <v>54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51</v>
      </c>
      <c r="E76" s="166"/>
      <c r="F76" s="167" t="s">
        <v>52</v>
      </c>
      <c r="G76" s="165" t="s">
        <v>51</v>
      </c>
      <c r="H76" s="166"/>
      <c r="I76" s="166"/>
      <c r="J76" s="168" t="s">
        <v>52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hidden="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hidden="1" s="2" customFormat="1" ht="24.96" customHeight="1">
      <c r="A82" s="38"/>
      <c r="B82" s="39"/>
      <c r="C82" s="23" t="s">
        <v>100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hidden="1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hidden="1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hidden="1" s="2" customFormat="1" ht="16.5" customHeight="1">
      <c r="A85" s="38"/>
      <c r="B85" s="39"/>
      <c r="C85" s="40"/>
      <c r="D85" s="40"/>
      <c r="E85" s="174" t="str">
        <f>E7</f>
        <v>CHODNÍKY V ORLICKÉM PODHŮŘÍ - ROZSOCHA Část A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hidden="1" s="2" customFormat="1" ht="12" customHeight="1">
      <c r="A86" s="38"/>
      <c r="B86" s="39"/>
      <c r="C86" s="32" t="s">
        <v>97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hidden="1" s="2" customFormat="1" ht="16.5" customHeight="1">
      <c r="A87" s="38"/>
      <c r="B87" s="39"/>
      <c r="C87" s="40"/>
      <c r="D87" s="40"/>
      <c r="E87" s="76" t="str">
        <f>E9</f>
        <v>401-380-21 - SO 401 VEŘEJNÉ OSVĚTLENÍ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hidden="1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hidden="1" s="2" customFormat="1" ht="12" customHeight="1">
      <c r="A89" s="38"/>
      <c r="B89" s="39"/>
      <c r="C89" s="32" t="s">
        <v>20</v>
      </c>
      <c r="D89" s="40"/>
      <c r="E89" s="40"/>
      <c r="F89" s="27" t="str">
        <f>F12</f>
        <v>ORLICKÉ PODHŮŘÍ</v>
      </c>
      <c r="G89" s="40"/>
      <c r="H89" s="40"/>
      <c r="I89" s="32" t="s">
        <v>22</v>
      </c>
      <c r="J89" s="79" t="str">
        <f>IF(J12="","",J12)</f>
        <v>5. 4. 2021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hidden="1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hidden="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>Obec Orlické podhůřé</v>
      </c>
      <c r="G91" s="40"/>
      <c r="H91" s="40"/>
      <c r="I91" s="32" t="s">
        <v>30</v>
      </c>
      <c r="J91" s="36" t="str">
        <f>E21</f>
        <v>JDS projekt, s.r.o.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hidden="1" s="2" customFormat="1" ht="15.1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32" t="s">
        <v>33</v>
      </c>
      <c r="J92" s="36" t="str">
        <f>E24</f>
        <v>Suchánek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hidden="1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hidden="1" s="2" customFormat="1" ht="29.28" customHeight="1">
      <c r="A94" s="38"/>
      <c r="B94" s="39"/>
      <c r="C94" s="175" t="s">
        <v>101</v>
      </c>
      <c r="D94" s="176"/>
      <c r="E94" s="176"/>
      <c r="F94" s="176"/>
      <c r="G94" s="176"/>
      <c r="H94" s="176"/>
      <c r="I94" s="176"/>
      <c r="J94" s="177" t="s">
        <v>102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hidden="1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hidden="1" s="2" customFormat="1" ht="22.8" customHeight="1">
      <c r="A96" s="38"/>
      <c r="B96" s="39"/>
      <c r="C96" s="178" t="s">
        <v>103</v>
      </c>
      <c r="D96" s="40"/>
      <c r="E96" s="40"/>
      <c r="F96" s="40"/>
      <c r="G96" s="40"/>
      <c r="H96" s="40"/>
      <c r="I96" s="40"/>
      <c r="J96" s="110">
        <f>J124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104</v>
      </c>
    </row>
    <row r="97" hidden="1" s="9" customFormat="1" ht="24.96" customHeight="1">
      <c r="A97" s="9"/>
      <c r="B97" s="179"/>
      <c r="C97" s="180"/>
      <c r="D97" s="181" t="s">
        <v>105</v>
      </c>
      <c r="E97" s="182"/>
      <c r="F97" s="182"/>
      <c r="G97" s="182"/>
      <c r="H97" s="182"/>
      <c r="I97" s="182"/>
      <c r="J97" s="183">
        <f>J125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hidden="1" s="10" customFormat="1" ht="19.92" customHeight="1">
      <c r="A98" s="10"/>
      <c r="B98" s="185"/>
      <c r="C98" s="186"/>
      <c r="D98" s="187" t="s">
        <v>106</v>
      </c>
      <c r="E98" s="188"/>
      <c r="F98" s="188"/>
      <c r="G98" s="188"/>
      <c r="H98" s="188"/>
      <c r="I98" s="188"/>
      <c r="J98" s="189">
        <f>J126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hidden="1" s="10" customFormat="1" ht="19.92" customHeight="1">
      <c r="A99" s="10"/>
      <c r="B99" s="185"/>
      <c r="C99" s="186"/>
      <c r="D99" s="187" t="s">
        <v>107</v>
      </c>
      <c r="E99" s="188"/>
      <c r="F99" s="188"/>
      <c r="G99" s="188"/>
      <c r="H99" s="188"/>
      <c r="I99" s="188"/>
      <c r="J99" s="189">
        <f>J187</f>
        <v>0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hidden="1" s="10" customFormat="1" ht="19.92" customHeight="1">
      <c r="A100" s="10"/>
      <c r="B100" s="185"/>
      <c r="C100" s="186"/>
      <c r="D100" s="187" t="s">
        <v>108</v>
      </c>
      <c r="E100" s="188"/>
      <c r="F100" s="188"/>
      <c r="G100" s="188"/>
      <c r="H100" s="188"/>
      <c r="I100" s="188"/>
      <c r="J100" s="189">
        <f>J204</f>
        <v>0</v>
      </c>
      <c r="K100" s="186"/>
      <c r="L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hidden="1" s="10" customFormat="1" ht="19.92" customHeight="1">
      <c r="A101" s="10"/>
      <c r="B101" s="185"/>
      <c r="C101" s="186"/>
      <c r="D101" s="187" t="s">
        <v>110</v>
      </c>
      <c r="E101" s="188"/>
      <c r="F101" s="188"/>
      <c r="G101" s="188"/>
      <c r="H101" s="188"/>
      <c r="I101" s="188"/>
      <c r="J101" s="189">
        <f>J209</f>
        <v>0</v>
      </c>
      <c r="K101" s="186"/>
      <c r="L101" s="19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hidden="1" s="10" customFormat="1" ht="19.92" customHeight="1">
      <c r="A102" s="10"/>
      <c r="B102" s="185"/>
      <c r="C102" s="186"/>
      <c r="D102" s="187" t="s">
        <v>111</v>
      </c>
      <c r="E102" s="188"/>
      <c r="F102" s="188"/>
      <c r="G102" s="188"/>
      <c r="H102" s="188"/>
      <c r="I102" s="188"/>
      <c r="J102" s="189">
        <f>J214</f>
        <v>0</v>
      </c>
      <c r="K102" s="186"/>
      <c r="L102" s="19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hidden="1" s="9" customFormat="1" ht="24.96" customHeight="1">
      <c r="A103" s="9"/>
      <c r="B103" s="179"/>
      <c r="C103" s="180"/>
      <c r="D103" s="181" t="s">
        <v>715</v>
      </c>
      <c r="E103" s="182"/>
      <c r="F103" s="182"/>
      <c r="G103" s="182"/>
      <c r="H103" s="182"/>
      <c r="I103" s="182"/>
      <c r="J103" s="183">
        <f>J221</f>
        <v>0</v>
      </c>
      <c r="K103" s="180"/>
      <c r="L103" s="184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hidden="1" s="10" customFormat="1" ht="19.92" customHeight="1">
      <c r="A104" s="10"/>
      <c r="B104" s="185"/>
      <c r="C104" s="186"/>
      <c r="D104" s="187" t="s">
        <v>716</v>
      </c>
      <c r="E104" s="188"/>
      <c r="F104" s="188"/>
      <c r="G104" s="188"/>
      <c r="H104" s="188"/>
      <c r="I104" s="188"/>
      <c r="J104" s="189">
        <f>J222</f>
        <v>0</v>
      </c>
      <c r="K104" s="186"/>
      <c r="L104" s="19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hidden="1" s="2" customFormat="1" ht="21.84" customHeight="1">
      <c r="A105" s="38"/>
      <c r="B105" s="39"/>
      <c r="C105" s="40"/>
      <c r="D105" s="40"/>
      <c r="E105" s="40"/>
      <c r="F105" s="40"/>
      <c r="G105" s="40"/>
      <c r="H105" s="40"/>
      <c r="I105" s="40"/>
      <c r="J105" s="40"/>
      <c r="K105" s="40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hidden="1" s="2" customFormat="1" ht="6.96" customHeight="1">
      <c r="A106" s="38"/>
      <c r="B106" s="66"/>
      <c r="C106" s="67"/>
      <c r="D106" s="67"/>
      <c r="E106" s="67"/>
      <c r="F106" s="67"/>
      <c r="G106" s="67"/>
      <c r="H106" s="67"/>
      <c r="I106" s="67"/>
      <c r="J106" s="67"/>
      <c r="K106" s="67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hidden="1"/>
    <row r="108" hidden="1"/>
    <row r="109" hidden="1"/>
    <row r="110" s="2" customFormat="1" ht="6.96" customHeight="1">
      <c r="A110" s="38"/>
      <c r="B110" s="68"/>
      <c r="C110" s="69"/>
      <c r="D110" s="69"/>
      <c r="E110" s="69"/>
      <c r="F110" s="69"/>
      <c r="G110" s="69"/>
      <c r="H110" s="69"/>
      <c r="I110" s="69"/>
      <c r="J110" s="69"/>
      <c r="K110" s="69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24.96" customHeight="1">
      <c r="A111" s="38"/>
      <c r="B111" s="39"/>
      <c r="C111" s="23" t="s">
        <v>114</v>
      </c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6.96" customHeight="1">
      <c r="A112" s="38"/>
      <c r="B112" s="39"/>
      <c r="C112" s="40"/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2" customHeight="1">
      <c r="A113" s="38"/>
      <c r="B113" s="39"/>
      <c r="C113" s="32" t="s">
        <v>16</v>
      </c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6.5" customHeight="1">
      <c r="A114" s="38"/>
      <c r="B114" s="39"/>
      <c r="C114" s="40"/>
      <c r="D114" s="40"/>
      <c r="E114" s="174" t="str">
        <f>E7</f>
        <v>CHODNÍKY V ORLICKÉM PODHŮŘÍ - ROZSOCHA Část A</v>
      </c>
      <c r="F114" s="32"/>
      <c r="G114" s="32"/>
      <c r="H114" s="32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2" customHeight="1">
      <c r="A115" s="38"/>
      <c r="B115" s="39"/>
      <c r="C115" s="32" t="s">
        <v>97</v>
      </c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6.5" customHeight="1">
      <c r="A116" s="38"/>
      <c r="B116" s="39"/>
      <c r="C116" s="40"/>
      <c r="D116" s="40"/>
      <c r="E116" s="76" t="str">
        <f>E9</f>
        <v>401-380-21 - SO 401 VEŘEJNÉ OSVĚTLENÍ</v>
      </c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6.96" customHeight="1">
      <c r="A117" s="38"/>
      <c r="B117" s="39"/>
      <c r="C117" s="40"/>
      <c r="D117" s="40"/>
      <c r="E117" s="40"/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2" customHeight="1">
      <c r="A118" s="38"/>
      <c r="B118" s="39"/>
      <c r="C118" s="32" t="s">
        <v>20</v>
      </c>
      <c r="D118" s="40"/>
      <c r="E118" s="40"/>
      <c r="F118" s="27" t="str">
        <f>F12</f>
        <v>ORLICKÉ PODHŮŘÍ</v>
      </c>
      <c r="G118" s="40"/>
      <c r="H118" s="40"/>
      <c r="I118" s="32" t="s">
        <v>22</v>
      </c>
      <c r="J118" s="79" t="str">
        <f>IF(J12="","",J12)</f>
        <v>5. 4. 2021</v>
      </c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6.96" customHeight="1">
      <c r="A119" s="38"/>
      <c r="B119" s="39"/>
      <c r="C119" s="40"/>
      <c r="D119" s="40"/>
      <c r="E119" s="40"/>
      <c r="F119" s="40"/>
      <c r="G119" s="40"/>
      <c r="H119" s="40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5.15" customHeight="1">
      <c r="A120" s="38"/>
      <c r="B120" s="39"/>
      <c r="C120" s="32" t="s">
        <v>24</v>
      </c>
      <c r="D120" s="40"/>
      <c r="E120" s="40"/>
      <c r="F120" s="27" t="str">
        <f>E15</f>
        <v>Obec Orlické podhůřé</v>
      </c>
      <c r="G120" s="40"/>
      <c r="H120" s="40"/>
      <c r="I120" s="32" t="s">
        <v>30</v>
      </c>
      <c r="J120" s="36" t="str">
        <f>E21</f>
        <v>JDS projekt, s.r.o.</v>
      </c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5.15" customHeight="1">
      <c r="A121" s="38"/>
      <c r="B121" s="39"/>
      <c r="C121" s="32" t="s">
        <v>28</v>
      </c>
      <c r="D121" s="40"/>
      <c r="E121" s="40"/>
      <c r="F121" s="27" t="str">
        <f>IF(E18="","",E18)</f>
        <v>Vyplň údaj</v>
      </c>
      <c r="G121" s="40"/>
      <c r="H121" s="40"/>
      <c r="I121" s="32" t="s">
        <v>33</v>
      </c>
      <c r="J121" s="36" t="str">
        <f>E24</f>
        <v>Suchánek</v>
      </c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0.32" customHeight="1">
      <c r="A122" s="38"/>
      <c r="B122" s="39"/>
      <c r="C122" s="40"/>
      <c r="D122" s="40"/>
      <c r="E122" s="40"/>
      <c r="F122" s="40"/>
      <c r="G122" s="40"/>
      <c r="H122" s="40"/>
      <c r="I122" s="40"/>
      <c r="J122" s="40"/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11" customFormat="1" ht="29.28" customHeight="1">
      <c r="A123" s="191"/>
      <c r="B123" s="192"/>
      <c r="C123" s="193" t="s">
        <v>115</v>
      </c>
      <c r="D123" s="194" t="s">
        <v>61</v>
      </c>
      <c r="E123" s="194" t="s">
        <v>57</v>
      </c>
      <c r="F123" s="194" t="s">
        <v>58</v>
      </c>
      <c r="G123" s="194" t="s">
        <v>116</v>
      </c>
      <c r="H123" s="194" t="s">
        <v>117</v>
      </c>
      <c r="I123" s="194" t="s">
        <v>118</v>
      </c>
      <c r="J123" s="194" t="s">
        <v>102</v>
      </c>
      <c r="K123" s="195" t="s">
        <v>119</v>
      </c>
      <c r="L123" s="196"/>
      <c r="M123" s="100" t="s">
        <v>1</v>
      </c>
      <c r="N123" s="101" t="s">
        <v>40</v>
      </c>
      <c r="O123" s="101" t="s">
        <v>120</v>
      </c>
      <c r="P123" s="101" t="s">
        <v>121</v>
      </c>
      <c r="Q123" s="101" t="s">
        <v>122</v>
      </c>
      <c r="R123" s="101" t="s">
        <v>123</v>
      </c>
      <c r="S123" s="101" t="s">
        <v>124</v>
      </c>
      <c r="T123" s="102" t="s">
        <v>125</v>
      </c>
      <c r="U123" s="191"/>
      <c r="V123" s="191"/>
      <c r="W123" s="191"/>
      <c r="X123" s="191"/>
      <c r="Y123" s="191"/>
      <c r="Z123" s="191"/>
      <c r="AA123" s="191"/>
      <c r="AB123" s="191"/>
      <c r="AC123" s="191"/>
      <c r="AD123" s="191"/>
      <c r="AE123" s="191"/>
    </row>
    <row r="124" s="2" customFormat="1" ht="22.8" customHeight="1">
      <c r="A124" s="38"/>
      <c r="B124" s="39"/>
      <c r="C124" s="107" t="s">
        <v>126</v>
      </c>
      <c r="D124" s="40"/>
      <c r="E124" s="40"/>
      <c r="F124" s="40"/>
      <c r="G124" s="40"/>
      <c r="H124" s="40"/>
      <c r="I124" s="40"/>
      <c r="J124" s="197">
        <f>BK124</f>
        <v>0</v>
      </c>
      <c r="K124" s="40"/>
      <c r="L124" s="44"/>
      <c r="M124" s="103"/>
      <c r="N124" s="198"/>
      <c r="O124" s="104"/>
      <c r="P124" s="199">
        <f>P125+P221</f>
        <v>0</v>
      </c>
      <c r="Q124" s="104"/>
      <c r="R124" s="199">
        <f>R125+R221</f>
        <v>33.019891600000008</v>
      </c>
      <c r="S124" s="104"/>
      <c r="T124" s="200">
        <f>T125+T221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T124" s="17" t="s">
        <v>75</v>
      </c>
      <c r="AU124" s="17" t="s">
        <v>104</v>
      </c>
      <c r="BK124" s="201">
        <f>BK125+BK221</f>
        <v>0</v>
      </c>
    </row>
    <row r="125" s="12" customFormat="1" ht="25.92" customHeight="1">
      <c r="A125" s="12"/>
      <c r="B125" s="202"/>
      <c r="C125" s="203"/>
      <c r="D125" s="204" t="s">
        <v>75</v>
      </c>
      <c r="E125" s="205" t="s">
        <v>127</v>
      </c>
      <c r="F125" s="205" t="s">
        <v>128</v>
      </c>
      <c r="G125" s="203"/>
      <c r="H125" s="203"/>
      <c r="I125" s="206"/>
      <c r="J125" s="207">
        <f>BK125</f>
        <v>0</v>
      </c>
      <c r="K125" s="203"/>
      <c r="L125" s="208"/>
      <c r="M125" s="209"/>
      <c r="N125" s="210"/>
      <c r="O125" s="210"/>
      <c r="P125" s="211">
        <f>P126+P187+P204+P209+P214</f>
        <v>0</v>
      </c>
      <c r="Q125" s="210"/>
      <c r="R125" s="211">
        <f>R126+R187+R204+R209+R214</f>
        <v>32.581913600000007</v>
      </c>
      <c r="S125" s="210"/>
      <c r="T125" s="212">
        <f>T126+T187+T204+T209+T214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13" t="s">
        <v>84</v>
      </c>
      <c r="AT125" s="214" t="s">
        <v>75</v>
      </c>
      <c r="AU125" s="214" t="s">
        <v>76</v>
      </c>
      <c r="AY125" s="213" t="s">
        <v>129</v>
      </c>
      <c r="BK125" s="215">
        <f>BK126+BK187+BK204+BK209+BK214</f>
        <v>0</v>
      </c>
    </row>
    <row r="126" s="12" customFormat="1" ht="22.8" customHeight="1">
      <c r="A126" s="12"/>
      <c r="B126" s="202"/>
      <c r="C126" s="203"/>
      <c r="D126" s="204" t="s">
        <v>75</v>
      </c>
      <c r="E126" s="216" t="s">
        <v>84</v>
      </c>
      <c r="F126" s="216" t="s">
        <v>130</v>
      </c>
      <c r="G126" s="203"/>
      <c r="H126" s="203"/>
      <c r="I126" s="206"/>
      <c r="J126" s="217">
        <f>BK126</f>
        <v>0</v>
      </c>
      <c r="K126" s="203"/>
      <c r="L126" s="208"/>
      <c r="M126" s="209"/>
      <c r="N126" s="210"/>
      <c r="O126" s="210"/>
      <c r="P126" s="211">
        <f>SUM(P127:P186)</f>
        <v>0</v>
      </c>
      <c r="Q126" s="210"/>
      <c r="R126" s="211">
        <f>SUM(R127:R186)</f>
        <v>22.497</v>
      </c>
      <c r="S126" s="210"/>
      <c r="T126" s="212">
        <f>SUM(T127:T186)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13" t="s">
        <v>84</v>
      </c>
      <c r="AT126" s="214" t="s">
        <v>75</v>
      </c>
      <c r="AU126" s="214" t="s">
        <v>84</v>
      </c>
      <c r="AY126" s="213" t="s">
        <v>129</v>
      </c>
      <c r="BK126" s="215">
        <f>SUM(BK127:BK186)</f>
        <v>0</v>
      </c>
    </row>
    <row r="127" s="2" customFormat="1" ht="24.15" customHeight="1">
      <c r="A127" s="38"/>
      <c r="B127" s="39"/>
      <c r="C127" s="218" t="s">
        <v>84</v>
      </c>
      <c r="D127" s="218" t="s">
        <v>131</v>
      </c>
      <c r="E127" s="219" t="s">
        <v>717</v>
      </c>
      <c r="F127" s="220" t="s">
        <v>718</v>
      </c>
      <c r="G127" s="221" t="s">
        <v>184</v>
      </c>
      <c r="H127" s="222">
        <v>3.8399999999999999</v>
      </c>
      <c r="I127" s="223"/>
      <c r="J127" s="224">
        <f>ROUND(I127*H127,2)</f>
        <v>0</v>
      </c>
      <c r="K127" s="220" t="s">
        <v>135</v>
      </c>
      <c r="L127" s="44"/>
      <c r="M127" s="225" t="s">
        <v>1</v>
      </c>
      <c r="N127" s="226" t="s">
        <v>41</v>
      </c>
      <c r="O127" s="91"/>
      <c r="P127" s="227">
        <f>O127*H127</f>
        <v>0</v>
      </c>
      <c r="Q127" s="227">
        <v>0</v>
      </c>
      <c r="R127" s="227">
        <f>Q127*H127</f>
        <v>0</v>
      </c>
      <c r="S127" s="227">
        <v>0</v>
      </c>
      <c r="T127" s="228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29" t="s">
        <v>136</v>
      </c>
      <c r="AT127" s="229" t="s">
        <v>131</v>
      </c>
      <c r="AU127" s="229" t="s">
        <v>86</v>
      </c>
      <c r="AY127" s="17" t="s">
        <v>129</v>
      </c>
      <c r="BE127" s="230">
        <f>IF(N127="základní",J127,0)</f>
        <v>0</v>
      </c>
      <c r="BF127" s="230">
        <f>IF(N127="snížená",J127,0)</f>
        <v>0</v>
      </c>
      <c r="BG127" s="230">
        <f>IF(N127="zákl. přenesená",J127,0)</f>
        <v>0</v>
      </c>
      <c r="BH127" s="230">
        <f>IF(N127="sníž. přenesená",J127,0)</f>
        <v>0</v>
      </c>
      <c r="BI127" s="230">
        <f>IF(N127="nulová",J127,0)</f>
        <v>0</v>
      </c>
      <c r="BJ127" s="17" t="s">
        <v>84</v>
      </c>
      <c r="BK127" s="230">
        <f>ROUND(I127*H127,2)</f>
        <v>0</v>
      </c>
      <c r="BL127" s="17" t="s">
        <v>136</v>
      </c>
      <c r="BM127" s="229" t="s">
        <v>719</v>
      </c>
    </row>
    <row r="128" s="2" customFormat="1">
      <c r="A128" s="38"/>
      <c r="B128" s="39"/>
      <c r="C128" s="40"/>
      <c r="D128" s="231" t="s">
        <v>138</v>
      </c>
      <c r="E128" s="40"/>
      <c r="F128" s="232" t="s">
        <v>720</v>
      </c>
      <c r="G128" s="40"/>
      <c r="H128" s="40"/>
      <c r="I128" s="233"/>
      <c r="J128" s="40"/>
      <c r="K128" s="40"/>
      <c r="L128" s="44"/>
      <c r="M128" s="234"/>
      <c r="N128" s="235"/>
      <c r="O128" s="91"/>
      <c r="P128" s="91"/>
      <c r="Q128" s="91"/>
      <c r="R128" s="91"/>
      <c r="S128" s="91"/>
      <c r="T128" s="92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T128" s="17" t="s">
        <v>138</v>
      </c>
      <c r="AU128" s="17" t="s">
        <v>86</v>
      </c>
    </row>
    <row r="129" s="13" customFormat="1">
      <c r="A129" s="13"/>
      <c r="B129" s="236"/>
      <c r="C129" s="237"/>
      <c r="D129" s="231" t="s">
        <v>140</v>
      </c>
      <c r="E129" s="238" t="s">
        <v>1</v>
      </c>
      <c r="F129" s="239" t="s">
        <v>721</v>
      </c>
      <c r="G129" s="237"/>
      <c r="H129" s="238" t="s">
        <v>1</v>
      </c>
      <c r="I129" s="240"/>
      <c r="J129" s="237"/>
      <c r="K129" s="237"/>
      <c r="L129" s="241"/>
      <c r="M129" s="242"/>
      <c r="N129" s="243"/>
      <c r="O129" s="243"/>
      <c r="P129" s="243"/>
      <c r="Q129" s="243"/>
      <c r="R129" s="243"/>
      <c r="S129" s="243"/>
      <c r="T129" s="244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45" t="s">
        <v>140</v>
      </c>
      <c r="AU129" s="245" t="s">
        <v>86</v>
      </c>
      <c r="AV129" s="13" t="s">
        <v>84</v>
      </c>
      <c r="AW129" s="13" t="s">
        <v>32</v>
      </c>
      <c r="AX129" s="13" t="s">
        <v>76</v>
      </c>
      <c r="AY129" s="245" t="s">
        <v>129</v>
      </c>
    </row>
    <row r="130" s="14" customFormat="1">
      <c r="A130" s="14"/>
      <c r="B130" s="246"/>
      <c r="C130" s="247"/>
      <c r="D130" s="231" t="s">
        <v>140</v>
      </c>
      <c r="E130" s="248" t="s">
        <v>1</v>
      </c>
      <c r="F130" s="249" t="s">
        <v>722</v>
      </c>
      <c r="G130" s="247"/>
      <c r="H130" s="250">
        <v>3.8399999999999999</v>
      </c>
      <c r="I130" s="251"/>
      <c r="J130" s="247"/>
      <c r="K130" s="247"/>
      <c r="L130" s="252"/>
      <c r="M130" s="253"/>
      <c r="N130" s="254"/>
      <c r="O130" s="254"/>
      <c r="P130" s="254"/>
      <c r="Q130" s="254"/>
      <c r="R130" s="254"/>
      <c r="S130" s="254"/>
      <c r="T130" s="255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56" t="s">
        <v>140</v>
      </c>
      <c r="AU130" s="256" t="s">
        <v>86</v>
      </c>
      <c r="AV130" s="14" t="s">
        <v>86</v>
      </c>
      <c r="AW130" s="14" t="s">
        <v>32</v>
      </c>
      <c r="AX130" s="14" t="s">
        <v>84</v>
      </c>
      <c r="AY130" s="256" t="s">
        <v>129</v>
      </c>
    </row>
    <row r="131" s="2" customFormat="1" ht="24.15" customHeight="1">
      <c r="A131" s="38"/>
      <c r="B131" s="39"/>
      <c r="C131" s="218" t="s">
        <v>86</v>
      </c>
      <c r="D131" s="218" t="s">
        <v>131</v>
      </c>
      <c r="E131" s="219" t="s">
        <v>723</v>
      </c>
      <c r="F131" s="220" t="s">
        <v>724</v>
      </c>
      <c r="G131" s="221" t="s">
        <v>184</v>
      </c>
      <c r="H131" s="222">
        <v>13.125</v>
      </c>
      <c r="I131" s="223"/>
      <c r="J131" s="224">
        <f>ROUND(I131*H131,2)</f>
        <v>0</v>
      </c>
      <c r="K131" s="220" t="s">
        <v>135</v>
      </c>
      <c r="L131" s="44"/>
      <c r="M131" s="225" t="s">
        <v>1</v>
      </c>
      <c r="N131" s="226" t="s">
        <v>41</v>
      </c>
      <c r="O131" s="91"/>
      <c r="P131" s="227">
        <f>O131*H131</f>
        <v>0</v>
      </c>
      <c r="Q131" s="227">
        <v>0</v>
      </c>
      <c r="R131" s="227">
        <f>Q131*H131</f>
        <v>0</v>
      </c>
      <c r="S131" s="227">
        <v>0</v>
      </c>
      <c r="T131" s="228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29" t="s">
        <v>136</v>
      </c>
      <c r="AT131" s="229" t="s">
        <v>131</v>
      </c>
      <c r="AU131" s="229" t="s">
        <v>86</v>
      </c>
      <c r="AY131" s="17" t="s">
        <v>129</v>
      </c>
      <c r="BE131" s="230">
        <f>IF(N131="základní",J131,0)</f>
        <v>0</v>
      </c>
      <c r="BF131" s="230">
        <f>IF(N131="snížená",J131,0)</f>
        <v>0</v>
      </c>
      <c r="BG131" s="230">
        <f>IF(N131="zákl. přenesená",J131,0)</f>
        <v>0</v>
      </c>
      <c r="BH131" s="230">
        <f>IF(N131="sníž. přenesená",J131,0)</f>
        <v>0</v>
      </c>
      <c r="BI131" s="230">
        <f>IF(N131="nulová",J131,0)</f>
        <v>0</v>
      </c>
      <c r="BJ131" s="17" t="s">
        <v>84</v>
      </c>
      <c r="BK131" s="230">
        <f>ROUND(I131*H131,2)</f>
        <v>0</v>
      </c>
      <c r="BL131" s="17" t="s">
        <v>136</v>
      </c>
      <c r="BM131" s="229" t="s">
        <v>725</v>
      </c>
    </row>
    <row r="132" s="2" customFormat="1">
      <c r="A132" s="38"/>
      <c r="B132" s="39"/>
      <c r="C132" s="40"/>
      <c r="D132" s="231" t="s">
        <v>138</v>
      </c>
      <c r="E132" s="40"/>
      <c r="F132" s="232" t="s">
        <v>726</v>
      </c>
      <c r="G132" s="40"/>
      <c r="H132" s="40"/>
      <c r="I132" s="233"/>
      <c r="J132" s="40"/>
      <c r="K132" s="40"/>
      <c r="L132" s="44"/>
      <c r="M132" s="234"/>
      <c r="N132" s="235"/>
      <c r="O132" s="91"/>
      <c r="P132" s="91"/>
      <c r="Q132" s="91"/>
      <c r="R132" s="91"/>
      <c r="S132" s="91"/>
      <c r="T132" s="92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T132" s="17" t="s">
        <v>138</v>
      </c>
      <c r="AU132" s="17" t="s">
        <v>86</v>
      </c>
    </row>
    <row r="133" s="13" customFormat="1">
      <c r="A133" s="13"/>
      <c r="B133" s="236"/>
      <c r="C133" s="237"/>
      <c r="D133" s="231" t="s">
        <v>140</v>
      </c>
      <c r="E133" s="238" t="s">
        <v>1</v>
      </c>
      <c r="F133" s="239" t="s">
        <v>727</v>
      </c>
      <c r="G133" s="237"/>
      <c r="H133" s="238" t="s">
        <v>1</v>
      </c>
      <c r="I133" s="240"/>
      <c r="J133" s="237"/>
      <c r="K133" s="237"/>
      <c r="L133" s="241"/>
      <c r="M133" s="242"/>
      <c r="N133" s="243"/>
      <c r="O133" s="243"/>
      <c r="P133" s="243"/>
      <c r="Q133" s="243"/>
      <c r="R133" s="243"/>
      <c r="S133" s="243"/>
      <c r="T133" s="244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5" t="s">
        <v>140</v>
      </c>
      <c r="AU133" s="245" t="s">
        <v>86</v>
      </c>
      <c r="AV133" s="13" t="s">
        <v>84</v>
      </c>
      <c r="AW133" s="13" t="s">
        <v>32</v>
      </c>
      <c r="AX133" s="13" t="s">
        <v>76</v>
      </c>
      <c r="AY133" s="245" t="s">
        <v>129</v>
      </c>
    </row>
    <row r="134" s="14" customFormat="1">
      <c r="A134" s="14"/>
      <c r="B134" s="246"/>
      <c r="C134" s="247"/>
      <c r="D134" s="231" t="s">
        <v>140</v>
      </c>
      <c r="E134" s="248" t="s">
        <v>1</v>
      </c>
      <c r="F134" s="249" t="s">
        <v>728</v>
      </c>
      <c r="G134" s="247"/>
      <c r="H134" s="250">
        <v>13.125</v>
      </c>
      <c r="I134" s="251"/>
      <c r="J134" s="247"/>
      <c r="K134" s="247"/>
      <c r="L134" s="252"/>
      <c r="M134" s="253"/>
      <c r="N134" s="254"/>
      <c r="O134" s="254"/>
      <c r="P134" s="254"/>
      <c r="Q134" s="254"/>
      <c r="R134" s="254"/>
      <c r="S134" s="254"/>
      <c r="T134" s="255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56" t="s">
        <v>140</v>
      </c>
      <c r="AU134" s="256" t="s">
        <v>86</v>
      </c>
      <c r="AV134" s="14" t="s">
        <v>86</v>
      </c>
      <c r="AW134" s="14" t="s">
        <v>32</v>
      </c>
      <c r="AX134" s="14" t="s">
        <v>84</v>
      </c>
      <c r="AY134" s="256" t="s">
        <v>129</v>
      </c>
    </row>
    <row r="135" s="2" customFormat="1" ht="24.15" customHeight="1">
      <c r="A135" s="38"/>
      <c r="B135" s="39"/>
      <c r="C135" s="218" t="s">
        <v>150</v>
      </c>
      <c r="D135" s="218" t="s">
        <v>131</v>
      </c>
      <c r="E135" s="219" t="s">
        <v>486</v>
      </c>
      <c r="F135" s="220" t="s">
        <v>487</v>
      </c>
      <c r="G135" s="221" t="s">
        <v>184</v>
      </c>
      <c r="H135" s="222">
        <v>38.009999999999998</v>
      </c>
      <c r="I135" s="223"/>
      <c r="J135" s="224">
        <f>ROUND(I135*H135,2)</f>
        <v>0</v>
      </c>
      <c r="K135" s="220" t="s">
        <v>135</v>
      </c>
      <c r="L135" s="44"/>
      <c r="M135" s="225" t="s">
        <v>1</v>
      </c>
      <c r="N135" s="226" t="s">
        <v>41</v>
      </c>
      <c r="O135" s="91"/>
      <c r="P135" s="227">
        <f>O135*H135</f>
        <v>0</v>
      </c>
      <c r="Q135" s="227">
        <v>0</v>
      </c>
      <c r="R135" s="227">
        <f>Q135*H135</f>
        <v>0</v>
      </c>
      <c r="S135" s="227">
        <v>0</v>
      </c>
      <c r="T135" s="228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29" t="s">
        <v>136</v>
      </c>
      <c r="AT135" s="229" t="s">
        <v>131</v>
      </c>
      <c r="AU135" s="229" t="s">
        <v>86</v>
      </c>
      <c r="AY135" s="17" t="s">
        <v>129</v>
      </c>
      <c r="BE135" s="230">
        <f>IF(N135="základní",J135,0)</f>
        <v>0</v>
      </c>
      <c r="BF135" s="230">
        <f>IF(N135="snížená",J135,0)</f>
        <v>0</v>
      </c>
      <c r="BG135" s="230">
        <f>IF(N135="zákl. přenesená",J135,0)</f>
        <v>0</v>
      </c>
      <c r="BH135" s="230">
        <f>IF(N135="sníž. přenesená",J135,0)</f>
        <v>0</v>
      </c>
      <c r="BI135" s="230">
        <f>IF(N135="nulová",J135,0)</f>
        <v>0</v>
      </c>
      <c r="BJ135" s="17" t="s">
        <v>84</v>
      </c>
      <c r="BK135" s="230">
        <f>ROUND(I135*H135,2)</f>
        <v>0</v>
      </c>
      <c r="BL135" s="17" t="s">
        <v>136</v>
      </c>
      <c r="BM135" s="229" t="s">
        <v>729</v>
      </c>
    </row>
    <row r="136" s="2" customFormat="1">
      <c r="A136" s="38"/>
      <c r="B136" s="39"/>
      <c r="C136" s="40"/>
      <c r="D136" s="231" t="s">
        <v>138</v>
      </c>
      <c r="E136" s="40"/>
      <c r="F136" s="232" t="s">
        <v>489</v>
      </c>
      <c r="G136" s="40"/>
      <c r="H136" s="40"/>
      <c r="I136" s="233"/>
      <c r="J136" s="40"/>
      <c r="K136" s="40"/>
      <c r="L136" s="44"/>
      <c r="M136" s="234"/>
      <c r="N136" s="235"/>
      <c r="O136" s="91"/>
      <c r="P136" s="91"/>
      <c r="Q136" s="91"/>
      <c r="R136" s="91"/>
      <c r="S136" s="91"/>
      <c r="T136" s="92"/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T136" s="17" t="s">
        <v>138</v>
      </c>
      <c r="AU136" s="17" t="s">
        <v>86</v>
      </c>
    </row>
    <row r="137" s="13" customFormat="1">
      <c r="A137" s="13"/>
      <c r="B137" s="236"/>
      <c r="C137" s="237"/>
      <c r="D137" s="231" t="s">
        <v>140</v>
      </c>
      <c r="E137" s="238" t="s">
        <v>1</v>
      </c>
      <c r="F137" s="239" t="s">
        <v>730</v>
      </c>
      <c r="G137" s="237"/>
      <c r="H137" s="238" t="s">
        <v>1</v>
      </c>
      <c r="I137" s="240"/>
      <c r="J137" s="237"/>
      <c r="K137" s="237"/>
      <c r="L137" s="241"/>
      <c r="M137" s="242"/>
      <c r="N137" s="243"/>
      <c r="O137" s="243"/>
      <c r="P137" s="243"/>
      <c r="Q137" s="243"/>
      <c r="R137" s="243"/>
      <c r="S137" s="243"/>
      <c r="T137" s="244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5" t="s">
        <v>140</v>
      </c>
      <c r="AU137" s="245" t="s">
        <v>86</v>
      </c>
      <c r="AV137" s="13" t="s">
        <v>84</v>
      </c>
      <c r="AW137" s="13" t="s">
        <v>32</v>
      </c>
      <c r="AX137" s="13" t="s">
        <v>76</v>
      </c>
      <c r="AY137" s="245" t="s">
        <v>129</v>
      </c>
    </row>
    <row r="138" s="14" customFormat="1">
      <c r="A138" s="14"/>
      <c r="B138" s="246"/>
      <c r="C138" s="247"/>
      <c r="D138" s="231" t="s">
        <v>140</v>
      </c>
      <c r="E138" s="248" t="s">
        <v>1</v>
      </c>
      <c r="F138" s="249" t="s">
        <v>731</v>
      </c>
      <c r="G138" s="247"/>
      <c r="H138" s="250">
        <v>4.7599999999999998</v>
      </c>
      <c r="I138" s="251"/>
      <c r="J138" s="247"/>
      <c r="K138" s="247"/>
      <c r="L138" s="252"/>
      <c r="M138" s="253"/>
      <c r="N138" s="254"/>
      <c r="O138" s="254"/>
      <c r="P138" s="254"/>
      <c r="Q138" s="254"/>
      <c r="R138" s="254"/>
      <c r="S138" s="254"/>
      <c r="T138" s="255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56" t="s">
        <v>140</v>
      </c>
      <c r="AU138" s="256" t="s">
        <v>86</v>
      </c>
      <c r="AV138" s="14" t="s">
        <v>86</v>
      </c>
      <c r="AW138" s="14" t="s">
        <v>32</v>
      </c>
      <c r="AX138" s="14" t="s">
        <v>76</v>
      </c>
      <c r="AY138" s="256" t="s">
        <v>129</v>
      </c>
    </row>
    <row r="139" s="13" customFormat="1">
      <c r="A139" s="13"/>
      <c r="B139" s="236"/>
      <c r="C139" s="237"/>
      <c r="D139" s="231" t="s">
        <v>140</v>
      </c>
      <c r="E139" s="238" t="s">
        <v>1</v>
      </c>
      <c r="F139" s="239" t="s">
        <v>732</v>
      </c>
      <c r="G139" s="237"/>
      <c r="H139" s="238" t="s">
        <v>1</v>
      </c>
      <c r="I139" s="240"/>
      <c r="J139" s="237"/>
      <c r="K139" s="237"/>
      <c r="L139" s="241"/>
      <c r="M139" s="242"/>
      <c r="N139" s="243"/>
      <c r="O139" s="243"/>
      <c r="P139" s="243"/>
      <c r="Q139" s="243"/>
      <c r="R139" s="243"/>
      <c r="S139" s="243"/>
      <c r="T139" s="244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5" t="s">
        <v>140</v>
      </c>
      <c r="AU139" s="245" t="s">
        <v>86</v>
      </c>
      <c r="AV139" s="13" t="s">
        <v>84</v>
      </c>
      <c r="AW139" s="13" t="s">
        <v>32</v>
      </c>
      <c r="AX139" s="13" t="s">
        <v>76</v>
      </c>
      <c r="AY139" s="245" t="s">
        <v>129</v>
      </c>
    </row>
    <row r="140" s="14" customFormat="1">
      <c r="A140" s="14"/>
      <c r="B140" s="246"/>
      <c r="C140" s="247"/>
      <c r="D140" s="231" t="s">
        <v>140</v>
      </c>
      <c r="E140" s="248" t="s">
        <v>1</v>
      </c>
      <c r="F140" s="249" t="s">
        <v>733</v>
      </c>
      <c r="G140" s="247"/>
      <c r="H140" s="250">
        <v>33.25</v>
      </c>
      <c r="I140" s="251"/>
      <c r="J140" s="247"/>
      <c r="K140" s="247"/>
      <c r="L140" s="252"/>
      <c r="M140" s="253"/>
      <c r="N140" s="254"/>
      <c r="O140" s="254"/>
      <c r="P140" s="254"/>
      <c r="Q140" s="254"/>
      <c r="R140" s="254"/>
      <c r="S140" s="254"/>
      <c r="T140" s="255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56" t="s">
        <v>140</v>
      </c>
      <c r="AU140" s="256" t="s">
        <v>86</v>
      </c>
      <c r="AV140" s="14" t="s">
        <v>86</v>
      </c>
      <c r="AW140" s="14" t="s">
        <v>32</v>
      </c>
      <c r="AX140" s="14" t="s">
        <v>76</v>
      </c>
      <c r="AY140" s="256" t="s">
        <v>129</v>
      </c>
    </row>
    <row r="141" s="15" customFormat="1">
      <c r="A141" s="15"/>
      <c r="B141" s="257"/>
      <c r="C141" s="258"/>
      <c r="D141" s="231" t="s">
        <v>140</v>
      </c>
      <c r="E141" s="259" t="s">
        <v>1</v>
      </c>
      <c r="F141" s="260" t="s">
        <v>180</v>
      </c>
      <c r="G141" s="258"/>
      <c r="H141" s="261">
        <v>38.009999999999998</v>
      </c>
      <c r="I141" s="262"/>
      <c r="J141" s="258"/>
      <c r="K141" s="258"/>
      <c r="L141" s="263"/>
      <c r="M141" s="264"/>
      <c r="N141" s="265"/>
      <c r="O141" s="265"/>
      <c r="P141" s="265"/>
      <c r="Q141" s="265"/>
      <c r="R141" s="265"/>
      <c r="S141" s="265"/>
      <c r="T141" s="266"/>
      <c r="U141" s="15"/>
      <c r="V141" s="15"/>
      <c r="W141" s="15"/>
      <c r="X141" s="15"/>
      <c r="Y141" s="15"/>
      <c r="Z141" s="15"/>
      <c r="AA141" s="15"/>
      <c r="AB141" s="15"/>
      <c r="AC141" s="15"/>
      <c r="AD141" s="15"/>
      <c r="AE141" s="15"/>
      <c r="AT141" s="267" t="s">
        <v>140</v>
      </c>
      <c r="AU141" s="267" t="s">
        <v>86</v>
      </c>
      <c r="AV141" s="15" t="s">
        <v>136</v>
      </c>
      <c r="AW141" s="15" t="s">
        <v>32</v>
      </c>
      <c r="AX141" s="15" t="s">
        <v>84</v>
      </c>
      <c r="AY141" s="267" t="s">
        <v>129</v>
      </c>
    </row>
    <row r="142" s="2" customFormat="1" ht="14.4" customHeight="1">
      <c r="A142" s="38"/>
      <c r="B142" s="39"/>
      <c r="C142" s="218" t="s">
        <v>136</v>
      </c>
      <c r="D142" s="218" t="s">
        <v>131</v>
      </c>
      <c r="E142" s="219" t="s">
        <v>734</v>
      </c>
      <c r="F142" s="220" t="s">
        <v>735</v>
      </c>
      <c r="G142" s="221" t="s">
        <v>736</v>
      </c>
      <c r="H142" s="222">
        <v>8</v>
      </c>
      <c r="I142" s="223"/>
      <c r="J142" s="224">
        <f>ROUND(I142*H142,2)</f>
        <v>0</v>
      </c>
      <c r="K142" s="220" t="s">
        <v>1</v>
      </c>
      <c r="L142" s="44"/>
      <c r="M142" s="225" t="s">
        <v>1</v>
      </c>
      <c r="N142" s="226" t="s">
        <v>41</v>
      </c>
      <c r="O142" s="91"/>
      <c r="P142" s="227">
        <f>O142*H142</f>
        <v>0</v>
      </c>
      <c r="Q142" s="227">
        <v>0</v>
      </c>
      <c r="R142" s="227">
        <f>Q142*H142</f>
        <v>0</v>
      </c>
      <c r="S142" s="227">
        <v>0</v>
      </c>
      <c r="T142" s="228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29" t="s">
        <v>136</v>
      </c>
      <c r="AT142" s="229" t="s">
        <v>131</v>
      </c>
      <c r="AU142" s="229" t="s">
        <v>86</v>
      </c>
      <c r="AY142" s="17" t="s">
        <v>129</v>
      </c>
      <c r="BE142" s="230">
        <f>IF(N142="základní",J142,0)</f>
        <v>0</v>
      </c>
      <c r="BF142" s="230">
        <f>IF(N142="snížená",J142,0)</f>
        <v>0</v>
      </c>
      <c r="BG142" s="230">
        <f>IF(N142="zákl. přenesená",J142,0)</f>
        <v>0</v>
      </c>
      <c r="BH142" s="230">
        <f>IF(N142="sníž. přenesená",J142,0)</f>
        <v>0</v>
      </c>
      <c r="BI142" s="230">
        <f>IF(N142="nulová",J142,0)</f>
        <v>0</v>
      </c>
      <c r="BJ142" s="17" t="s">
        <v>84</v>
      </c>
      <c r="BK142" s="230">
        <f>ROUND(I142*H142,2)</f>
        <v>0</v>
      </c>
      <c r="BL142" s="17" t="s">
        <v>136</v>
      </c>
      <c r="BM142" s="229" t="s">
        <v>737</v>
      </c>
    </row>
    <row r="143" s="2" customFormat="1">
      <c r="A143" s="38"/>
      <c r="B143" s="39"/>
      <c r="C143" s="40"/>
      <c r="D143" s="231" t="s">
        <v>138</v>
      </c>
      <c r="E143" s="40"/>
      <c r="F143" s="232" t="s">
        <v>735</v>
      </c>
      <c r="G143" s="40"/>
      <c r="H143" s="40"/>
      <c r="I143" s="233"/>
      <c r="J143" s="40"/>
      <c r="K143" s="40"/>
      <c r="L143" s="44"/>
      <c r="M143" s="234"/>
      <c r="N143" s="235"/>
      <c r="O143" s="91"/>
      <c r="P143" s="91"/>
      <c r="Q143" s="91"/>
      <c r="R143" s="91"/>
      <c r="S143" s="91"/>
      <c r="T143" s="92"/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T143" s="17" t="s">
        <v>138</v>
      </c>
      <c r="AU143" s="17" t="s">
        <v>86</v>
      </c>
    </row>
    <row r="144" s="13" customFormat="1">
      <c r="A144" s="13"/>
      <c r="B144" s="236"/>
      <c r="C144" s="237"/>
      <c r="D144" s="231" t="s">
        <v>140</v>
      </c>
      <c r="E144" s="238" t="s">
        <v>1</v>
      </c>
      <c r="F144" s="239" t="s">
        <v>738</v>
      </c>
      <c r="G144" s="237"/>
      <c r="H144" s="238" t="s">
        <v>1</v>
      </c>
      <c r="I144" s="240"/>
      <c r="J144" s="237"/>
      <c r="K144" s="237"/>
      <c r="L144" s="241"/>
      <c r="M144" s="242"/>
      <c r="N144" s="243"/>
      <c r="O144" s="243"/>
      <c r="P144" s="243"/>
      <c r="Q144" s="243"/>
      <c r="R144" s="243"/>
      <c r="S144" s="243"/>
      <c r="T144" s="244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5" t="s">
        <v>140</v>
      </c>
      <c r="AU144" s="245" t="s">
        <v>86</v>
      </c>
      <c r="AV144" s="13" t="s">
        <v>84</v>
      </c>
      <c r="AW144" s="13" t="s">
        <v>32</v>
      </c>
      <c r="AX144" s="13" t="s">
        <v>76</v>
      </c>
      <c r="AY144" s="245" t="s">
        <v>129</v>
      </c>
    </row>
    <row r="145" s="13" customFormat="1">
      <c r="A145" s="13"/>
      <c r="B145" s="236"/>
      <c r="C145" s="237"/>
      <c r="D145" s="231" t="s">
        <v>140</v>
      </c>
      <c r="E145" s="238" t="s">
        <v>1</v>
      </c>
      <c r="F145" s="239" t="s">
        <v>739</v>
      </c>
      <c r="G145" s="237"/>
      <c r="H145" s="238" t="s">
        <v>1</v>
      </c>
      <c r="I145" s="240"/>
      <c r="J145" s="237"/>
      <c r="K145" s="237"/>
      <c r="L145" s="241"/>
      <c r="M145" s="242"/>
      <c r="N145" s="243"/>
      <c r="O145" s="243"/>
      <c r="P145" s="243"/>
      <c r="Q145" s="243"/>
      <c r="R145" s="243"/>
      <c r="S145" s="243"/>
      <c r="T145" s="244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5" t="s">
        <v>140</v>
      </c>
      <c r="AU145" s="245" t="s">
        <v>86</v>
      </c>
      <c r="AV145" s="13" t="s">
        <v>84</v>
      </c>
      <c r="AW145" s="13" t="s">
        <v>32</v>
      </c>
      <c r="AX145" s="13" t="s">
        <v>76</v>
      </c>
      <c r="AY145" s="245" t="s">
        <v>129</v>
      </c>
    </row>
    <row r="146" s="14" customFormat="1">
      <c r="A146" s="14"/>
      <c r="B146" s="246"/>
      <c r="C146" s="247"/>
      <c r="D146" s="231" t="s">
        <v>140</v>
      </c>
      <c r="E146" s="248" t="s">
        <v>1</v>
      </c>
      <c r="F146" s="249" t="s">
        <v>181</v>
      </c>
      <c r="G146" s="247"/>
      <c r="H146" s="250">
        <v>8</v>
      </c>
      <c r="I146" s="251"/>
      <c r="J146" s="247"/>
      <c r="K146" s="247"/>
      <c r="L146" s="252"/>
      <c r="M146" s="253"/>
      <c r="N146" s="254"/>
      <c r="O146" s="254"/>
      <c r="P146" s="254"/>
      <c r="Q146" s="254"/>
      <c r="R146" s="254"/>
      <c r="S146" s="254"/>
      <c r="T146" s="255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56" t="s">
        <v>140</v>
      </c>
      <c r="AU146" s="256" t="s">
        <v>86</v>
      </c>
      <c r="AV146" s="14" t="s">
        <v>86</v>
      </c>
      <c r="AW146" s="14" t="s">
        <v>32</v>
      </c>
      <c r="AX146" s="14" t="s">
        <v>84</v>
      </c>
      <c r="AY146" s="256" t="s">
        <v>129</v>
      </c>
    </row>
    <row r="147" s="2" customFormat="1" ht="14.4" customHeight="1">
      <c r="A147" s="38"/>
      <c r="B147" s="39"/>
      <c r="C147" s="218" t="s">
        <v>160</v>
      </c>
      <c r="D147" s="218" t="s">
        <v>131</v>
      </c>
      <c r="E147" s="219" t="s">
        <v>740</v>
      </c>
      <c r="F147" s="220" t="s">
        <v>741</v>
      </c>
      <c r="G147" s="221" t="s">
        <v>146</v>
      </c>
      <c r="H147" s="222">
        <v>2</v>
      </c>
      <c r="I147" s="223"/>
      <c r="J147" s="224">
        <f>ROUND(I147*H147,2)</f>
        <v>0</v>
      </c>
      <c r="K147" s="220" t="s">
        <v>1</v>
      </c>
      <c r="L147" s="44"/>
      <c r="M147" s="225" t="s">
        <v>1</v>
      </c>
      <c r="N147" s="226" t="s">
        <v>41</v>
      </c>
      <c r="O147" s="91"/>
      <c r="P147" s="227">
        <f>O147*H147</f>
        <v>0</v>
      </c>
      <c r="Q147" s="227">
        <v>0</v>
      </c>
      <c r="R147" s="227">
        <f>Q147*H147</f>
        <v>0</v>
      </c>
      <c r="S147" s="227">
        <v>0</v>
      </c>
      <c r="T147" s="228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29" t="s">
        <v>136</v>
      </c>
      <c r="AT147" s="229" t="s">
        <v>131</v>
      </c>
      <c r="AU147" s="229" t="s">
        <v>86</v>
      </c>
      <c r="AY147" s="17" t="s">
        <v>129</v>
      </c>
      <c r="BE147" s="230">
        <f>IF(N147="základní",J147,0)</f>
        <v>0</v>
      </c>
      <c r="BF147" s="230">
        <f>IF(N147="snížená",J147,0)</f>
        <v>0</v>
      </c>
      <c r="BG147" s="230">
        <f>IF(N147="zákl. přenesená",J147,0)</f>
        <v>0</v>
      </c>
      <c r="BH147" s="230">
        <f>IF(N147="sníž. přenesená",J147,0)</f>
        <v>0</v>
      </c>
      <c r="BI147" s="230">
        <f>IF(N147="nulová",J147,0)</f>
        <v>0</v>
      </c>
      <c r="BJ147" s="17" t="s">
        <v>84</v>
      </c>
      <c r="BK147" s="230">
        <f>ROUND(I147*H147,2)</f>
        <v>0</v>
      </c>
      <c r="BL147" s="17" t="s">
        <v>136</v>
      </c>
      <c r="BM147" s="229" t="s">
        <v>742</v>
      </c>
    </row>
    <row r="148" s="2" customFormat="1">
      <c r="A148" s="38"/>
      <c r="B148" s="39"/>
      <c r="C148" s="40"/>
      <c r="D148" s="231" t="s">
        <v>138</v>
      </c>
      <c r="E148" s="40"/>
      <c r="F148" s="232" t="s">
        <v>743</v>
      </c>
      <c r="G148" s="40"/>
      <c r="H148" s="40"/>
      <c r="I148" s="233"/>
      <c r="J148" s="40"/>
      <c r="K148" s="40"/>
      <c r="L148" s="44"/>
      <c r="M148" s="234"/>
      <c r="N148" s="235"/>
      <c r="O148" s="91"/>
      <c r="P148" s="91"/>
      <c r="Q148" s="91"/>
      <c r="R148" s="91"/>
      <c r="S148" s="91"/>
      <c r="T148" s="92"/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T148" s="17" t="s">
        <v>138</v>
      </c>
      <c r="AU148" s="17" t="s">
        <v>86</v>
      </c>
    </row>
    <row r="149" s="13" customFormat="1">
      <c r="A149" s="13"/>
      <c r="B149" s="236"/>
      <c r="C149" s="237"/>
      <c r="D149" s="231" t="s">
        <v>140</v>
      </c>
      <c r="E149" s="238" t="s">
        <v>1</v>
      </c>
      <c r="F149" s="239" t="s">
        <v>744</v>
      </c>
      <c r="G149" s="237"/>
      <c r="H149" s="238" t="s">
        <v>1</v>
      </c>
      <c r="I149" s="240"/>
      <c r="J149" s="237"/>
      <c r="K149" s="237"/>
      <c r="L149" s="241"/>
      <c r="M149" s="242"/>
      <c r="N149" s="243"/>
      <c r="O149" s="243"/>
      <c r="P149" s="243"/>
      <c r="Q149" s="243"/>
      <c r="R149" s="243"/>
      <c r="S149" s="243"/>
      <c r="T149" s="244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5" t="s">
        <v>140</v>
      </c>
      <c r="AU149" s="245" t="s">
        <v>86</v>
      </c>
      <c r="AV149" s="13" t="s">
        <v>84</v>
      </c>
      <c r="AW149" s="13" t="s">
        <v>32</v>
      </c>
      <c r="AX149" s="13" t="s">
        <v>76</v>
      </c>
      <c r="AY149" s="245" t="s">
        <v>129</v>
      </c>
    </row>
    <row r="150" s="13" customFormat="1">
      <c r="A150" s="13"/>
      <c r="B150" s="236"/>
      <c r="C150" s="237"/>
      <c r="D150" s="231" t="s">
        <v>140</v>
      </c>
      <c r="E150" s="238" t="s">
        <v>1</v>
      </c>
      <c r="F150" s="239" t="s">
        <v>745</v>
      </c>
      <c r="G150" s="237"/>
      <c r="H150" s="238" t="s">
        <v>1</v>
      </c>
      <c r="I150" s="240"/>
      <c r="J150" s="237"/>
      <c r="K150" s="237"/>
      <c r="L150" s="241"/>
      <c r="M150" s="242"/>
      <c r="N150" s="243"/>
      <c r="O150" s="243"/>
      <c r="P150" s="243"/>
      <c r="Q150" s="243"/>
      <c r="R150" s="243"/>
      <c r="S150" s="243"/>
      <c r="T150" s="244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5" t="s">
        <v>140</v>
      </c>
      <c r="AU150" s="245" t="s">
        <v>86</v>
      </c>
      <c r="AV150" s="13" t="s">
        <v>84</v>
      </c>
      <c r="AW150" s="13" t="s">
        <v>32</v>
      </c>
      <c r="AX150" s="13" t="s">
        <v>76</v>
      </c>
      <c r="AY150" s="245" t="s">
        <v>129</v>
      </c>
    </row>
    <row r="151" s="13" customFormat="1">
      <c r="A151" s="13"/>
      <c r="B151" s="236"/>
      <c r="C151" s="237"/>
      <c r="D151" s="231" t="s">
        <v>140</v>
      </c>
      <c r="E151" s="238" t="s">
        <v>1</v>
      </c>
      <c r="F151" s="239" t="s">
        <v>746</v>
      </c>
      <c r="G151" s="237"/>
      <c r="H151" s="238" t="s">
        <v>1</v>
      </c>
      <c r="I151" s="240"/>
      <c r="J151" s="237"/>
      <c r="K151" s="237"/>
      <c r="L151" s="241"/>
      <c r="M151" s="242"/>
      <c r="N151" s="243"/>
      <c r="O151" s="243"/>
      <c r="P151" s="243"/>
      <c r="Q151" s="243"/>
      <c r="R151" s="243"/>
      <c r="S151" s="243"/>
      <c r="T151" s="244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5" t="s">
        <v>140</v>
      </c>
      <c r="AU151" s="245" t="s">
        <v>86</v>
      </c>
      <c r="AV151" s="13" t="s">
        <v>84</v>
      </c>
      <c r="AW151" s="13" t="s">
        <v>32</v>
      </c>
      <c r="AX151" s="13" t="s">
        <v>76</v>
      </c>
      <c r="AY151" s="245" t="s">
        <v>129</v>
      </c>
    </row>
    <row r="152" s="13" customFormat="1">
      <c r="A152" s="13"/>
      <c r="B152" s="236"/>
      <c r="C152" s="237"/>
      <c r="D152" s="231" t="s">
        <v>140</v>
      </c>
      <c r="E152" s="238" t="s">
        <v>1</v>
      </c>
      <c r="F152" s="239" t="s">
        <v>739</v>
      </c>
      <c r="G152" s="237"/>
      <c r="H152" s="238" t="s">
        <v>1</v>
      </c>
      <c r="I152" s="240"/>
      <c r="J152" s="237"/>
      <c r="K152" s="237"/>
      <c r="L152" s="241"/>
      <c r="M152" s="242"/>
      <c r="N152" s="243"/>
      <c r="O152" s="243"/>
      <c r="P152" s="243"/>
      <c r="Q152" s="243"/>
      <c r="R152" s="243"/>
      <c r="S152" s="243"/>
      <c r="T152" s="244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5" t="s">
        <v>140</v>
      </c>
      <c r="AU152" s="245" t="s">
        <v>86</v>
      </c>
      <c r="AV152" s="13" t="s">
        <v>84</v>
      </c>
      <c r="AW152" s="13" t="s">
        <v>32</v>
      </c>
      <c r="AX152" s="13" t="s">
        <v>76</v>
      </c>
      <c r="AY152" s="245" t="s">
        <v>129</v>
      </c>
    </row>
    <row r="153" s="14" customFormat="1">
      <c r="A153" s="14"/>
      <c r="B153" s="246"/>
      <c r="C153" s="247"/>
      <c r="D153" s="231" t="s">
        <v>140</v>
      </c>
      <c r="E153" s="248" t="s">
        <v>1</v>
      </c>
      <c r="F153" s="249" t="s">
        <v>86</v>
      </c>
      <c r="G153" s="247"/>
      <c r="H153" s="250">
        <v>2</v>
      </c>
      <c r="I153" s="251"/>
      <c r="J153" s="247"/>
      <c r="K153" s="247"/>
      <c r="L153" s="252"/>
      <c r="M153" s="253"/>
      <c r="N153" s="254"/>
      <c r="O153" s="254"/>
      <c r="P153" s="254"/>
      <c r="Q153" s="254"/>
      <c r="R153" s="254"/>
      <c r="S153" s="254"/>
      <c r="T153" s="255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56" t="s">
        <v>140</v>
      </c>
      <c r="AU153" s="256" t="s">
        <v>86</v>
      </c>
      <c r="AV153" s="14" t="s">
        <v>86</v>
      </c>
      <c r="AW153" s="14" t="s">
        <v>32</v>
      </c>
      <c r="AX153" s="14" t="s">
        <v>84</v>
      </c>
      <c r="AY153" s="256" t="s">
        <v>129</v>
      </c>
    </row>
    <row r="154" s="2" customFormat="1" ht="14.4" customHeight="1">
      <c r="A154" s="38"/>
      <c r="B154" s="39"/>
      <c r="C154" s="218" t="s">
        <v>165</v>
      </c>
      <c r="D154" s="218" t="s">
        <v>131</v>
      </c>
      <c r="E154" s="219" t="s">
        <v>747</v>
      </c>
      <c r="F154" s="220" t="s">
        <v>748</v>
      </c>
      <c r="G154" s="221" t="s">
        <v>146</v>
      </c>
      <c r="H154" s="222">
        <v>2</v>
      </c>
      <c r="I154" s="223"/>
      <c r="J154" s="224">
        <f>ROUND(I154*H154,2)</f>
        <v>0</v>
      </c>
      <c r="K154" s="220" t="s">
        <v>1</v>
      </c>
      <c r="L154" s="44"/>
      <c r="M154" s="225" t="s">
        <v>1</v>
      </c>
      <c r="N154" s="226" t="s">
        <v>41</v>
      </c>
      <c r="O154" s="91"/>
      <c r="P154" s="227">
        <f>O154*H154</f>
        <v>0</v>
      </c>
      <c r="Q154" s="227">
        <v>0</v>
      </c>
      <c r="R154" s="227">
        <f>Q154*H154</f>
        <v>0</v>
      </c>
      <c r="S154" s="227">
        <v>0</v>
      </c>
      <c r="T154" s="228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29" t="s">
        <v>136</v>
      </c>
      <c r="AT154" s="229" t="s">
        <v>131</v>
      </c>
      <c r="AU154" s="229" t="s">
        <v>86</v>
      </c>
      <c r="AY154" s="17" t="s">
        <v>129</v>
      </c>
      <c r="BE154" s="230">
        <f>IF(N154="základní",J154,0)</f>
        <v>0</v>
      </c>
      <c r="BF154" s="230">
        <f>IF(N154="snížená",J154,0)</f>
        <v>0</v>
      </c>
      <c r="BG154" s="230">
        <f>IF(N154="zákl. přenesená",J154,0)</f>
        <v>0</v>
      </c>
      <c r="BH154" s="230">
        <f>IF(N154="sníž. přenesená",J154,0)</f>
        <v>0</v>
      </c>
      <c r="BI154" s="230">
        <f>IF(N154="nulová",J154,0)</f>
        <v>0</v>
      </c>
      <c r="BJ154" s="17" t="s">
        <v>84</v>
      </c>
      <c r="BK154" s="230">
        <f>ROUND(I154*H154,2)</f>
        <v>0</v>
      </c>
      <c r="BL154" s="17" t="s">
        <v>136</v>
      </c>
      <c r="BM154" s="229" t="s">
        <v>749</v>
      </c>
    </row>
    <row r="155" s="2" customFormat="1">
      <c r="A155" s="38"/>
      <c r="B155" s="39"/>
      <c r="C155" s="40"/>
      <c r="D155" s="231" t="s">
        <v>138</v>
      </c>
      <c r="E155" s="40"/>
      <c r="F155" s="232" t="s">
        <v>748</v>
      </c>
      <c r="G155" s="40"/>
      <c r="H155" s="40"/>
      <c r="I155" s="233"/>
      <c r="J155" s="40"/>
      <c r="K155" s="40"/>
      <c r="L155" s="44"/>
      <c r="M155" s="234"/>
      <c r="N155" s="235"/>
      <c r="O155" s="91"/>
      <c r="P155" s="91"/>
      <c r="Q155" s="91"/>
      <c r="R155" s="91"/>
      <c r="S155" s="91"/>
      <c r="T155" s="92"/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T155" s="17" t="s">
        <v>138</v>
      </c>
      <c r="AU155" s="17" t="s">
        <v>86</v>
      </c>
    </row>
    <row r="156" s="13" customFormat="1">
      <c r="A156" s="13"/>
      <c r="B156" s="236"/>
      <c r="C156" s="237"/>
      <c r="D156" s="231" t="s">
        <v>140</v>
      </c>
      <c r="E156" s="238" t="s">
        <v>1</v>
      </c>
      <c r="F156" s="239" t="s">
        <v>750</v>
      </c>
      <c r="G156" s="237"/>
      <c r="H156" s="238" t="s">
        <v>1</v>
      </c>
      <c r="I156" s="240"/>
      <c r="J156" s="237"/>
      <c r="K156" s="237"/>
      <c r="L156" s="241"/>
      <c r="M156" s="242"/>
      <c r="N156" s="243"/>
      <c r="O156" s="243"/>
      <c r="P156" s="243"/>
      <c r="Q156" s="243"/>
      <c r="R156" s="243"/>
      <c r="S156" s="243"/>
      <c r="T156" s="244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5" t="s">
        <v>140</v>
      </c>
      <c r="AU156" s="245" t="s">
        <v>86</v>
      </c>
      <c r="AV156" s="13" t="s">
        <v>84</v>
      </c>
      <c r="AW156" s="13" t="s">
        <v>32</v>
      </c>
      <c r="AX156" s="13" t="s">
        <v>76</v>
      </c>
      <c r="AY156" s="245" t="s">
        <v>129</v>
      </c>
    </row>
    <row r="157" s="14" customFormat="1">
      <c r="A157" s="14"/>
      <c r="B157" s="246"/>
      <c r="C157" s="247"/>
      <c r="D157" s="231" t="s">
        <v>140</v>
      </c>
      <c r="E157" s="248" t="s">
        <v>1</v>
      </c>
      <c r="F157" s="249" t="s">
        <v>86</v>
      </c>
      <c r="G157" s="247"/>
      <c r="H157" s="250">
        <v>2</v>
      </c>
      <c r="I157" s="251"/>
      <c r="J157" s="247"/>
      <c r="K157" s="247"/>
      <c r="L157" s="252"/>
      <c r="M157" s="253"/>
      <c r="N157" s="254"/>
      <c r="O157" s="254"/>
      <c r="P157" s="254"/>
      <c r="Q157" s="254"/>
      <c r="R157" s="254"/>
      <c r="S157" s="254"/>
      <c r="T157" s="255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56" t="s">
        <v>140</v>
      </c>
      <c r="AU157" s="256" t="s">
        <v>86</v>
      </c>
      <c r="AV157" s="14" t="s">
        <v>86</v>
      </c>
      <c r="AW157" s="14" t="s">
        <v>32</v>
      </c>
      <c r="AX157" s="14" t="s">
        <v>84</v>
      </c>
      <c r="AY157" s="256" t="s">
        <v>129</v>
      </c>
    </row>
    <row r="158" s="2" customFormat="1" ht="24.15" customHeight="1">
      <c r="A158" s="38"/>
      <c r="B158" s="39"/>
      <c r="C158" s="218" t="s">
        <v>170</v>
      </c>
      <c r="D158" s="218" t="s">
        <v>131</v>
      </c>
      <c r="E158" s="219" t="s">
        <v>751</v>
      </c>
      <c r="F158" s="220" t="s">
        <v>752</v>
      </c>
      <c r="G158" s="221" t="s">
        <v>291</v>
      </c>
      <c r="H158" s="222">
        <v>12</v>
      </c>
      <c r="I158" s="223"/>
      <c r="J158" s="224">
        <f>ROUND(I158*H158,2)</f>
        <v>0</v>
      </c>
      <c r="K158" s="220" t="s">
        <v>135</v>
      </c>
      <c r="L158" s="44"/>
      <c r="M158" s="225" t="s">
        <v>1</v>
      </c>
      <c r="N158" s="226" t="s">
        <v>41</v>
      </c>
      <c r="O158" s="91"/>
      <c r="P158" s="227">
        <f>O158*H158</f>
        <v>0</v>
      </c>
      <c r="Q158" s="227">
        <v>0</v>
      </c>
      <c r="R158" s="227">
        <f>Q158*H158</f>
        <v>0</v>
      </c>
      <c r="S158" s="227">
        <v>0</v>
      </c>
      <c r="T158" s="228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29" t="s">
        <v>136</v>
      </c>
      <c r="AT158" s="229" t="s">
        <v>131</v>
      </c>
      <c r="AU158" s="229" t="s">
        <v>86</v>
      </c>
      <c r="AY158" s="17" t="s">
        <v>129</v>
      </c>
      <c r="BE158" s="230">
        <f>IF(N158="základní",J158,0)</f>
        <v>0</v>
      </c>
      <c r="BF158" s="230">
        <f>IF(N158="snížená",J158,0)</f>
        <v>0</v>
      </c>
      <c r="BG158" s="230">
        <f>IF(N158="zákl. přenesená",J158,0)</f>
        <v>0</v>
      </c>
      <c r="BH158" s="230">
        <f>IF(N158="sníž. přenesená",J158,0)</f>
        <v>0</v>
      </c>
      <c r="BI158" s="230">
        <f>IF(N158="nulová",J158,0)</f>
        <v>0</v>
      </c>
      <c r="BJ158" s="17" t="s">
        <v>84</v>
      </c>
      <c r="BK158" s="230">
        <f>ROUND(I158*H158,2)</f>
        <v>0</v>
      </c>
      <c r="BL158" s="17" t="s">
        <v>136</v>
      </c>
      <c r="BM158" s="229" t="s">
        <v>753</v>
      </c>
    </row>
    <row r="159" s="2" customFormat="1">
      <c r="A159" s="38"/>
      <c r="B159" s="39"/>
      <c r="C159" s="40"/>
      <c r="D159" s="231" t="s">
        <v>138</v>
      </c>
      <c r="E159" s="40"/>
      <c r="F159" s="232" t="s">
        <v>754</v>
      </c>
      <c r="G159" s="40"/>
      <c r="H159" s="40"/>
      <c r="I159" s="233"/>
      <c r="J159" s="40"/>
      <c r="K159" s="40"/>
      <c r="L159" s="44"/>
      <c r="M159" s="234"/>
      <c r="N159" s="235"/>
      <c r="O159" s="91"/>
      <c r="P159" s="91"/>
      <c r="Q159" s="91"/>
      <c r="R159" s="91"/>
      <c r="S159" s="91"/>
      <c r="T159" s="92"/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T159" s="17" t="s">
        <v>138</v>
      </c>
      <c r="AU159" s="17" t="s">
        <v>86</v>
      </c>
    </row>
    <row r="160" s="2" customFormat="1" ht="14.4" customHeight="1">
      <c r="A160" s="38"/>
      <c r="B160" s="39"/>
      <c r="C160" s="268" t="s">
        <v>181</v>
      </c>
      <c r="D160" s="268" t="s">
        <v>226</v>
      </c>
      <c r="E160" s="269" t="s">
        <v>755</v>
      </c>
      <c r="F160" s="270" t="s">
        <v>756</v>
      </c>
      <c r="G160" s="271" t="s">
        <v>208</v>
      </c>
      <c r="H160" s="272">
        <v>0.23699999999999999</v>
      </c>
      <c r="I160" s="273"/>
      <c r="J160" s="274">
        <f>ROUND(I160*H160,2)</f>
        <v>0</v>
      </c>
      <c r="K160" s="270" t="s">
        <v>135</v>
      </c>
      <c r="L160" s="275"/>
      <c r="M160" s="276" t="s">
        <v>1</v>
      </c>
      <c r="N160" s="277" t="s">
        <v>41</v>
      </c>
      <c r="O160" s="91"/>
      <c r="P160" s="227">
        <f>O160*H160</f>
        <v>0</v>
      </c>
      <c r="Q160" s="227">
        <v>1</v>
      </c>
      <c r="R160" s="227">
        <f>Q160*H160</f>
        <v>0.23699999999999999</v>
      </c>
      <c r="S160" s="227">
        <v>0</v>
      </c>
      <c r="T160" s="228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29" t="s">
        <v>181</v>
      </c>
      <c r="AT160" s="229" t="s">
        <v>226</v>
      </c>
      <c r="AU160" s="229" t="s">
        <v>86</v>
      </c>
      <c r="AY160" s="17" t="s">
        <v>129</v>
      </c>
      <c r="BE160" s="230">
        <f>IF(N160="základní",J160,0)</f>
        <v>0</v>
      </c>
      <c r="BF160" s="230">
        <f>IF(N160="snížená",J160,0)</f>
        <v>0</v>
      </c>
      <c r="BG160" s="230">
        <f>IF(N160="zákl. přenesená",J160,0)</f>
        <v>0</v>
      </c>
      <c r="BH160" s="230">
        <f>IF(N160="sníž. přenesená",J160,0)</f>
        <v>0</v>
      </c>
      <c r="BI160" s="230">
        <f>IF(N160="nulová",J160,0)</f>
        <v>0</v>
      </c>
      <c r="BJ160" s="17" t="s">
        <v>84</v>
      </c>
      <c r="BK160" s="230">
        <f>ROUND(I160*H160,2)</f>
        <v>0</v>
      </c>
      <c r="BL160" s="17" t="s">
        <v>136</v>
      </c>
      <c r="BM160" s="229" t="s">
        <v>757</v>
      </c>
    </row>
    <row r="161" s="2" customFormat="1">
      <c r="A161" s="38"/>
      <c r="B161" s="39"/>
      <c r="C161" s="40"/>
      <c r="D161" s="231" t="s">
        <v>138</v>
      </c>
      <c r="E161" s="40"/>
      <c r="F161" s="232" t="s">
        <v>756</v>
      </c>
      <c r="G161" s="40"/>
      <c r="H161" s="40"/>
      <c r="I161" s="233"/>
      <c r="J161" s="40"/>
      <c r="K161" s="40"/>
      <c r="L161" s="44"/>
      <c r="M161" s="234"/>
      <c r="N161" s="235"/>
      <c r="O161" s="91"/>
      <c r="P161" s="91"/>
      <c r="Q161" s="91"/>
      <c r="R161" s="91"/>
      <c r="S161" s="91"/>
      <c r="T161" s="92"/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T161" s="17" t="s">
        <v>138</v>
      </c>
      <c r="AU161" s="17" t="s">
        <v>86</v>
      </c>
    </row>
    <row r="162" s="14" customFormat="1">
      <c r="A162" s="14"/>
      <c r="B162" s="246"/>
      <c r="C162" s="247"/>
      <c r="D162" s="231" t="s">
        <v>140</v>
      </c>
      <c r="E162" s="248" t="s">
        <v>1</v>
      </c>
      <c r="F162" s="249" t="s">
        <v>758</v>
      </c>
      <c r="G162" s="247"/>
      <c r="H162" s="250">
        <v>0.23699999999999999</v>
      </c>
      <c r="I162" s="251"/>
      <c r="J162" s="247"/>
      <c r="K162" s="247"/>
      <c r="L162" s="252"/>
      <c r="M162" s="253"/>
      <c r="N162" s="254"/>
      <c r="O162" s="254"/>
      <c r="P162" s="254"/>
      <c r="Q162" s="254"/>
      <c r="R162" s="254"/>
      <c r="S162" s="254"/>
      <c r="T162" s="255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56" t="s">
        <v>140</v>
      </c>
      <c r="AU162" s="256" t="s">
        <v>86</v>
      </c>
      <c r="AV162" s="14" t="s">
        <v>86</v>
      </c>
      <c r="AW162" s="14" t="s">
        <v>32</v>
      </c>
      <c r="AX162" s="14" t="s">
        <v>84</v>
      </c>
      <c r="AY162" s="256" t="s">
        <v>129</v>
      </c>
    </row>
    <row r="163" s="2" customFormat="1" ht="24.15" customHeight="1">
      <c r="A163" s="38"/>
      <c r="B163" s="39"/>
      <c r="C163" s="218" t="s">
        <v>190</v>
      </c>
      <c r="D163" s="218" t="s">
        <v>131</v>
      </c>
      <c r="E163" s="219" t="s">
        <v>200</v>
      </c>
      <c r="F163" s="220" t="s">
        <v>201</v>
      </c>
      <c r="G163" s="221" t="s">
        <v>184</v>
      </c>
      <c r="H163" s="222">
        <v>19.164999999999999</v>
      </c>
      <c r="I163" s="223"/>
      <c r="J163" s="224">
        <f>ROUND(I163*H163,2)</f>
        <v>0</v>
      </c>
      <c r="K163" s="220" t="s">
        <v>135</v>
      </c>
      <c r="L163" s="44"/>
      <c r="M163" s="225" t="s">
        <v>1</v>
      </c>
      <c r="N163" s="226" t="s">
        <v>41</v>
      </c>
      <c r="O163" s="91"/>
      <c r="P163" s="227">
        <f>O163*H163</f>
        <v>0</v>
      </c>
      <c r="Q163" s="227">
        <v>0</v>
      </c>
      <c r="R163" s="227">
        <f>Q163*H163</f>
        <v>0</v>
      </c>
      <c r="S163" s="227">
        <v>0</v>
      </c>
      <c r="T163" s="228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29" t="s">
        <v>136</v>
      </c>
      <c r="AT163" s="229" t="s">
        <v>131</v>
      </c>
      <c r="AU163" s="229" t="s">
        <v>86</v>
      </c>
      <c r="AY163" s="17" t="s">
        <v>129</v>
      </c>
      <c r="BE163" s="230">
        <f>IF(N163="základní",J163,0)</f>
        <v>0</v>
      </c>
      <c r="BF163" s="230">
        <f>IF(N163="snížená",J163,0)</f>
        <v>0</v>
      </c>
      <c r="BG163" s="230">
        <f>IF(N163="zákl. přenesená",J163,0)</f>
        <v>0</v>
      </c>
      <c r="BH163" s="230">
        <f>IF(N163="sníž. přenesená",J163,0)</f>
        <v>0</v>
      </c>
      <c r="BI163" s="230">
        <f>IF(N163="nulová",J163,0)</f>
        <v>0</v>
      </c>
      <c r="BJ163" s="17" t="s">
        <v>84</v>
      </c>
      <c r="BK163" s="230">
        <f>ROUND(I163*H163,2)</f>
        <v>0</v>
      </c>
      <c r="BL163" s="17" t="s">
        <v>136</v>
      </c>
      <c r="BM163" s="229" t="s">
        <v>759</v>
      </c>
    </row>
    <row r="164" s="2" customFormat="1">
      <c r="A164" s="38"/>
      <c r="B164" s="39"/>
      <c r="C164" s="40"/>
      <c r="D164" s="231" t="s">
        <v>138</v>
      </c>
      <c r="E164" s="40"/>
      <c r="F164" s="232" t="s">
        <v>203</v>
      </c>
      <c r="G164" s="40"/>
      <c r="H164" s="40"/>
      <c r="I164" s="233"/>
      <c r="J164" s="40"/>
      <c r="K164" s="40"/>
      <c r="L164" s="44"/>
      <c r="M164" s="234"/>
      <c r="N164" s="235"/>
      <c r="O164" s="91"/>
      <c r="P164" s="91"/>
      <c r="Q164" s="91"/>
      <c r="R164" s="91"/>
      <c r="S164" s="91"/>
      <c r="T164" s="92"/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T164" s="17" t="s">
        <v>138</v>
      </c>
      <c r="AU164" s="17" t="s">
        <v>86</v>
      </c>
    </row>
    <row r="165" s="2" customFormat="1" ht="24.15" customHeight="1">
      <c r="A165" s="38"/>
      <c r="B165" s="39"/>
      <c r="C165" s="218" t="s">
        <v>199</v>
      </c>
      <c r="D165" s="218" t="s">
        <v>131</v>
      </c>
      <c r="E165" s="219" t="s">
        <v>760</v>
      </c>
      <c r="F165" s="220" t="s">
        <v>761</v>
      </c>
      <c r="G165" s="221" t="s">
        <v>184</v>
      </c>
      <c r="H165" s="222">
        <v>19.164999999999999</v>
      </c>
      <c r="I165" s="223"/>
      <c r="J165" s="224">
        <f>ROUND(I165*H165,2)</f>
        <v>0</v>
      </c>
      <c r="K165" s="220" t="s">
        <v>135</v>
      </c>
      <c r="L165" s="44"/>
      <c r="M165" s="225" t="s">
        <v>1</v>
      </c>
      <c r="N165" s="226" t="s">
        <v>41</v>
      </c>
      <c r="O165" s="91"/>
      <c r="P165" s="227">
        <f>O165*H165</f>
        <v>0</v>
      </c>
      <c r="Q165" s="227">
        <v>0</v>
      </c>
      <c r="R165" s="227">
        <f>Q165*H165</f>
        <v>0</v>
      </c>
      <c r="S165" s="227">
        <v>0</v>
      </c>
      <c r="T165" s="228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29" t="s">
        <v>136</v>
      </c>
      <c r="AT165" s="229" t="s">
        <v>131</v>
      </c>
      <c r="AU165" s="229" t="s">
        <v>86</v>
      </c>
      <c r="AY165" s="17" t="s">
        <v>129</v>
      </c>
      <c r="BE165" s="230">
        <f>IF(N165="základní",J165,0)</f>
        <v>0</v>
      </c>
      <c r="BF165" s="230">
        <f>IF(N165="snížená",J165,0)</f>
        <v>0</v>
      </c>
      <c r="BG165" s="230">
        <f>IF(N165="zákl. přenesená",J165,0)</f>
        <v>0</v>
      </c>
      <c r="BH165" s="230">
        <f>IF(N165="sníž. přenesená",J165,0)</f>
        <v>0</v>
      </c>
      <c r="BI165" s="230">
        <f>IF(N165="nulová",J165,0)</f>
        <v>0</v>
      </c>
      <c r="BJ165" s="17" t="s">
        <v>84</v>
      </c>
      <c r="BK165" s="230">
        <f>ROUND(I165*H165,2)</f>
        <v>0</v>
      </c>
      <c r="BL165" s="17" t="s">
        <v>136</v>
      </c>
      <c r="BM165" s="229" t="s">
        <v>762</v>
      </c>
    </row>
    <row r="166" s="2" customFormat="1">
      <c r="A166" s="38"/>
      <c r="B166" s="39"/>
      <c r="C166" s="40"/>
      <c r="D166" s="231" t="s">
        <v>138</v>
      </c>
      <c r="E166" s="40"/>
      <c r="F166" s="232" t="s">
        <v>763</v>
      </c>
      <c r="G166" s="40"/>
      <c r="H166" s="40"/>
      <c r="I166" s="233"/>
      <c r="J166" s="40"/>
      <c r="K166" s="40"/>
      <c r="L166" s="44"/>
      <c r="M166" s="234"/>
      <c r="N166" s="235"/>
      <c r="O166" s="91"/>
      <c r="P166" s="91"/>
      <c r="Q166" s="91"/>
      <c r="R166" s="91"/>
      <c r="S166" s="91"/>
      <c r="T166" s="92"/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T166" s="17" t="s">
        <v>138</v>
      </c>
      <c r="AU166" s="17" t="s">
        <v>86</v>
      </c>
    </row>
    <row r="167" s="13" customFormat="1">
      <c r="A167" s="13"/>
      <c r="B167" s="236"/>
      <c r="C167" s="237"/>
      <c r="D167" s="231" t="s">
        <v>140</v>
      </c>
      <c r="E167" s="238" t="s">
        <v>1</v>
      </c>
      <c r="F167" s="239" t="s">
        <v>764</v>
      </c>
      <c r="G167" s="237"/>
      <c r="H167" s="238" t="s">
        <v>1</v>
      </c>
      <c r="I167" s="240"/>
      <c r="J167" s="237"/>
      <c r="K167" s="237"/>
      <c r="L167" s="241"/>
      <c r="M167" s="242"/>
      <c r="N167" s="243"/>
      <c r="O167" s="243"/>
      <c r="P167" s="243"/>
      <c r="Q167" s="243"/>
      <c r="R167" s="243"/>
      <c r="S167" s="243"/>
      <c r="T167" s="244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45" t="s">
        <v>140</v>
      </c>
      <c r="AU167" s="245" t="s">
        <v>86</v>
      </c>
      <c r="AV167" s="13" t="s">
        <v>84</v>
      </c>
      <c r="AW167" s="13" t="s">
        <v>32</v>
      </c>
      <c r="AX167" s="13" t="s">
        <v>76</v>
      </c>
      <c r="AY167" s="245" t="s">
        <v>129</v>
      </c>
    </row>
    <row r="168" s="14" customFormat="1">
      <c r="A168" s="14"/>
      <c r="B168" s="246"/>
      <c r="C168" s="247"/>
      <c r="D168" s="231" t="s">
        <v>140</v>
      </c>
      <c r="E168" s="248" t="s">
        <v>1</v>
      </c>
      <c r="F168" s="249" t="s">
        <v>765</v>
      </c>
      <c r="G168" s="247"/>
      <c r="H168" s="250">
        <v>11.130000000000001</v>
      </c>
      <c r="I168" s="251"/>
      <c r="J168" s="247"/>
      <c r="K168" s="247"/>
      <c r="L168" s="252"/>
      <c r="M168" s="253"/>
      <c r="N168" s="254"/>
      <c r="O168" s="254"/>
      <c r="P168" s="254"/>
      <c r="Q168" s="254"/>
      <c r="R168" s="254"/>
      <c r="S168" s="254"/>
      <c r="T168" s="255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56" t="s">
        <v>140</v>
      </c>
      <c r="AU168" s="256" t="s">
        <v>86</v>
      </c>
      <c r="AV168" s="14" t="s">
        <v>86</v>
      </c>
      <c r="AW168" s="14" t="s">
        <v>32</v>
      </c>
      <c r="AX168" s="14" t="s">
        <v>76</v>
      </c>
      <c r="AY168" s="256" t="s">
        <v>129</v>
      </c>
    </row>
    <row r="169" s="14" customFormat="1">
      <c r="A169" s="14"/>
      <c r="B169" s="246"/>
      <c r="C169" s="247"/>
      <c r="D169" s="231" t="s">
        <v>140</v>
      </c>
      <c r="E169" s="248" t="s">
        <v>1</v>
      </c>
      <c r="F169" s="249" t="s">
        <v>766</v>
      </c>
      <c r="G169" s="247"/>
      <c r="H169" s="250">
        <v>4.2350000000000003</v>
      </c>
      <c r="I169" s="251"/>
      <c r="J169" s="247"/>
      <c r="K169" s="247"/>
      <c r="L169" s="252"/>
      <c r="M169" s="253"/>
      <c r="N169" s="254"/>
      <c r="O169" s="254"/>
      <c r="P169" s="254"/>
      <c r="Q169" s="254"/>
      <c r="R169" s="254"/>
      <c r="S169" s="254"/>
      <c r="T169" s="255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56" t="s">
        <v>140</v>
      </c>
      <c r="AU169" s="256" t="s">
        <v>86</v>
      </c>
      <c r="AV169" s="14" t="s">
        <v>86</v>
      </c>
      <c r="AW169" s="14" t="s">
        <v>32</v>
      </c>
      <c r="AX169" s="14" t="s">
        <v>76</v>
      </c>
      <c r="AY169" s="256" t="s">
        <v>129</v>
      </c>
    </row>
    <row r="170" s="14" customFormat="1">
      <c r="A170" s="14"/>
      <c r="B170" s="246"/>
      <c r="C170" s="247"/>
      <c r="D170" s="231" t="s">
        <v>140</v>
      </c>
      <c r="E170" s="248" t="s">
        <v>1</v>
      </c>
      <c r="F170" s="249" t="s">
        <v>767</v>
      </c>
      <c r="G170" s="247"/>
      <c r="H170" s="250">
        <v>3.7999999999999998</v>
      </c>
      <c r="I170" s="251"/>
      <c r="J170" s="247"/>
      <c r="K170" s="247"/>
      <c r="L170" s="252"/>
      <c r="M170" s="253"/>
      <c r="N170" s="254"/>
      <c r="O170" s="254"/>
      <c r="P170" s="254"/>
      <c r="Q170" s="254"/>
      <c r="R170" s="254"/>
      <c r="S170" s="254"/>
      <c r="T170" s="255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56" t="s">
        <v>140</v>
      </c>
      <c r="AU170" s="256" t="s">
        <v>86</v>
      </c>
      <c r="AV170" s="14" t="s">
        <v>86</v>
      </c>
      <c r="AW170" s="14" t="s">
        <v>32</v>
      </c>
      <c r="AX170" s="14" t="s">
        <v>76</v>
      </c>
      <c r="AY170" s="256" t="s">
        <v>129</v>
      </c>
    </row>
    <row r="171" s="15" customFormat="1">
      <c r="A171" s="15"/>
      <c r="B171" s="257"/>
      <c r="C171" s="258"/>
      <c r="D171" s="231" t="s">
        <v>140</v>
      </c>
      <c r="E171" s="259" t="s">
        <v>1</v>
      </c>
      <c r="F171" s="260" t="s">
        <v>180</v>
      </c>
      <c r="G171" s="258"/>
      <c r="H171" s="261">
        <v>19.165000000000003</v>
      </c>
      <c r="I171" s="262"/>
      <c r="J171" s="258"/>
      <c r="K171" s="258"/>
      <c r="L171" s="263"/>
      <c r="M171" s="264"/>
      <c r="N171" s="265"/>
      <c r="O171" s="265"/>
      <c r="P171" s="265"/>
      <c r="Q171" s="265"/>
      <c r="R171" s="265"/>
      <c r="S171" s="265"/>
      <c r="T171" s="266"/>
      <c r="U171" s="15"/>
      <c r="V171" s="15"/>
      <c r="W171" s="15"/>
      <c r="X171" s="15"/>
      <c r="Y171" s="15"/>
      <c r="Z171" s="15"/>
      <c r="AA171" s="15"/>
      <c r="AB171" s="15"/>
      <c r="AC171" s="15"/>
      <c r="AD171" s="15"/>
      <c r="AE171" s="15"/>
      <c r="AT171" s="267" t="s">
        <v>140</v>
      </c>
      <c r="AU171" s="267" t="s">
        <v>86</v>
      </c>
      <c r="AV171" s="15" t="s">
        <v>136</v>
      </c>
      <c r="AW171" s="15" t="s">
        <v>32</v>
      </c>
      <c r="AX171" s="15" t="s">
        <v>84</v>
      </c>
      <c r="AY171" s="267" t="s">
        <v>129</v>
      </c>
    </row>
    <row r="172" s="2" customFormat="1" ht="24.15" customHeight="1">
      <c r="A172" s="38"/>
      <c r="B172" s="39"/>
      <c r="C172" s="218" t="s">
        <v>205</v>
      </c>
      <c r="D172" s="218" t="s">
        <v>131</v>
      </c>
      <c r="E172" s="219" t="s">
        <v>206</v>
      </c>
      <c r="F172" s="220" t="s">
        <v>207</v>
      </c>
      <c r="G172" s="221" t="s">
        <v>208</v>
      </c>
      <c r="H172" s="222">
        <v>32.006</v>
      </c>
      <c r="I172" s="223"/>
      <c r="J172" s="224">
        <f>ROUND(I172*H172,2)</f>
        <v>0</v>
      </c>
      <c r="K172" s="220" t="s">
        <v>135</v>
      </c>
      <c r="L172" s="44"/>
      <c r="M172" s="225" t="s">
        <v>1</v>
      </c>
      <c r="N172" s="226" t="s">
        <v>41</v>
      </c>
      <c r="O172" s="91"/>
      <c r="P172" s="227">
        <f>O172*H172</f>
        <v>0</v>
      </c>
      <c r="Q172" s="227">
        <v>0</v>
      </c>
      <c r="R172" s="227">
        <f>Q172*H172</f>
        <v>0</v>
      </c>
      <c r="S172" s="227">
        <v>0</v>
      </c>
      <c r="T172" s="228">
        <f>S172*H172</f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229" t="s">
        <v>136</v>
      </c>
      <c r="AT172" s="229" t="s">
        <v>131</v>
      </c>
      <c r="AU172" s="229" t="s">
        <v>86</v>
      </c>
      <c r="AY172" s="17" t="s">
        <v>129</v>
      </c>
      <c r="BE172" s="230">
        <f>IF(N172="základní",J172,0)</f>
        <v>0</v>
      </c>
      <c r="BF172" s="230">
        <f>IF(N172="snížená",J172,0)</f>
        <v>0</v>
      </c>
      <c r="BG172" s="230">
        <f>IF(N172="zákl. přenesená",J172,0)</f>
        <v>0</v>
      </c>
      <c r="BH172" s="230">
        <f>IF(N172="sníž. přenesená",J172,0)</f>
        <v>0</v>
      </c>
      <c r="BI172" s="230">
        <f>IF(N172="nulová",J172,0)</f>
        <v>0</v>
      </c>
      <c r="BJ172" s="17" t="s">
        <v>84</v>
      </c>
      <c r="BK172" s="230">
        <f>ROUND(I172*H172,2)</f>
        <v>0</v>
      </c>
      <c r="BL172" s="17" t="s">
        <v>136</v>
      </c>
      <c r="BM172" s="229" t="s">
        <v>768</v>
      </c>
    </row>
    <row r="173" s="2" customFormat="1">
      <c r="A173" s="38"/>
      <c r="B173" s="39"/>
      <c r="C173" s="40"/>
      <c r="D173" s="231" t="s">
        <v>138</v>
      </c>
      <c r="E173" s="40"/>
      <c r="F173" s="232" t="s">
        <v>210</v>
      </c>
      <c r="G173" s="40"/>
      <c r="H173" s="40"/>
      <c r="I173" s="233"/>
      <c r="J173" s="40"/>
      <c r="K173" s="40"/>
      <c r="L173" s="44"/>
      <c r="M173" s="234"/>
      <c r="N173" s="235"/>
      <c r="O173" s="91"/>
      <c r="P173" s="91"/>
      <c r="Q173" s="91"/>
      <c r="R173" s="91"/>
      <c r="S173" s="91"/>
      <c r="T173" s="92"/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T173" s="17" t="s">
        <v>138</v>
      </c>
      <c r="AU173" s="17" t="s">
        <v>86</v>
      </c>
    </row>
    <row r="174" s="14" customFormat="1">
      <c r="A174" s="14"/>
      <c r="B174" s="246"/>
      <c r="C174" s="247"/>
      <c r="D174" s="231" t="s">
        <v>140</v>
      </c>
      <c r="E174" s="248" t="s">
        <v>1</v>
      </c>
      <c r="F174" s="249" t="s">
        <v>769</v>
      </c>
      <c r="G174" s="247"/>
      <c r="H174" s="250">
        <v>32.006</v>
      </c>
      <c r="I174" s="251"/>
      <c r="J174" s="247"/>
      <c r="K174" s="247"/>
      <c r="L174" s="252"/>
      <c r="M174" s="253"/>
      <c r="N174" s="254"/>
      <c r="O174" s="254"/>
      <c r="P174" s="254"/>
      <c r="Q174" s="254"/>
      <c r="R174" s="254"/>
      <c r="S174" s="254"/>
      <c r="T174" s="255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56" t="s">
        <v>140</v>
      </c>
      <c r="AU174" s="256" t="s">
        <v>86</v>
      </c>
      <c r="AV174" s="14" t="s">
        <v>86</v>
      </c>
      <c r="AW174" s="14" t="s">
        <v>32</v>
      </c>
      <c r="AX174" s="14" t="s">
        <v>84</v>
      </c>
      <c r="AY174" s="256" t="s">
        <v>129</v>
      </c>
    </row>
    <row r="175" s="2" customFormat="1" ht="14.4" customHeight="1">
      <c r="A175" s="38"/>
      <c r="B175" s="39"/>
      <c r="C175" s="218" t="s">
        <v>212</v>
      </c>
      <c r="D175" s="218" t="s">
        <v>131</v>
      </c>
      <c r="E175" s="219" t="s">
        <v>213</v>
      </c>
      <c r="F175" s="220" t="s">
        <v>214</v>
      </c>
      <c r="G175" s="221" t="s">
        <v>184</v>
      </c>
      <c r="H175" s="222">
        <v>19.164999999999999</v>
      </c>
      <c r="I175" s="223"/>
      <c r="J175" s="224">
        <f>ROUND(I175*H175,2)</f>
        <v>0</v>
      </c>
      <c r="K175" s="220" t="s">
        <v>135</v>
      </c>
      <c r="L175" s="44"/>
      <c r="M175" s="225" t="s">
        <v>1</v>
      </c>
      <c r="N175" s="226" t="s">
        <v>41</v>
      </c>
      <c r="O175" s="91"/>
      <c r="P175" s="227">
        <f>O175*H175</f>
        <v>0</v>
      </c>
      <c r="Q175" s="227">
        <v>0</v>
      </c>
      <c r="R175" s="227">
        <f>Q175*H175</f>
        <v>0</v>
      </c>
      <c r="S175" s="227">
        <v>0</v>
      </c>
      <c r="T175" s="228">
        <f>S175*H175</f>
        <v>0</v>
      </c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229" t="s">
        <v>136</v>
      </c>
      <c r="AT175" s="229" t="s">
        <v>131</v>
      </c>
      <c r="AU175" s="229" t="s">
        <v>86</v>
      </c>
      <c r="AY175" s="17" t="s">
        <v>129</v>
      </c>
      <c r="BE175" s="230">
        <f>IF(N175="základní",J175,0)</f>
        <v>0</v>
      </c>
      <c r="BF175" s="230">
        <f>IF(N175="snížená",J175,0)</f>
        <v>0</v>
      </c>
      <c r="BG175" s="230">
        <f>IF(N175="zákl. přenesená",J175,0)</f>
        <v>0</v>
      </c>
      <c r="BH175" s="230">
        <f>IF(N175="sníž. přenesená",J175,0)</f>
        <v>0</v>
      </c>
      <c r="BI175" s="230">
        <f>IF(N175="nulová",J175,0)</f>
        <v>0</v>
      </c>
      <c r="BJ175" s="17" t="s">
        <v>84</v>
      </c>
      <c r="BK175" s="230">
        <f>ROUND(I175*H175,2)</f>
        <v>0</v>
      </c>
      <c r="BL175" s="17" t="s">
        <v>136</v>
      </c>
      <c r="BM175" s="229" t="s">
        <v>770</v>
      </c>
    </row>
    <row r="176" s="2" customFormat="1">
      <c r="A176" s="38"/>
      <c r="B176" s="39"/>
      <c r="C176" s="40"/>
      <c r="D176" s="231" t="s">
        <v>138</v>
      </c>
      <c r="E176" s="40"/>
      <c r="F176" s="232" t="s">
        <v>216</v>
      </c>
      <c r="G176" s="40"/>
      <c r="H176" s="40"/>
      <c r="I176" s="233"/>
      <c r="J176" s="40"/>
      <c r="K176" s="40"/>
      <c r="L176" s="44"/>
      <c r="M176" s="234"/>
      <c r="N176" s="235"/>
      <c r="O176" s="91"/>
      <c r="P176" s="91"/>
      <c r="Q176" s="91"/>
      <c r="R176" s="91"/>
      <c r="S176" s="91"/>
      <c r="T176" s="92"/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T176" s="17" t="s">
        <v>138</v>
      </c>
      <c r="AU176" s="17" t="s">
        <v>86</v>
      </c>
    </row>
    <row r="177" s="2" customFormat="1" ht="24.15" customHeight="1">
      <c r="A177" s="38"/>
      <c r="B177" s="39"/>
      <c r="C177" s="218" t="s">
        <v>218</v>
      </c>
      <c r="D177" s="218" t="s">
        <v>131</v>
      </c>
      <c r="E177" s="219" t="s">
        <v>771</v>
      </c>
      <c r="F177" s="220" t="s">
        <v>772</v>
      </c>
      <c r="G177" s="221" t="s">
        <v>184</v>
      </c>
      <c r="H177" s="222">
        <v>51.134999999999998</v>
      </c>
      <c r="I177" s="223"/>
      <c r="J177" s="224">
        <f>ROUND(I177*H177,2)</f>
        <v>0</v>
      </c>
      <c r="K177" s="220" t="s">
        <v>135</v>
      </c>
      <c r="L177" s="44"/>
      <c r="M177" s="225" t="s">
        <v>1</v>
      </c>
      <c r="N177" s="226" t="s">
        <v>41</v>
      </c>
      <c r="O177" s="91"/>
      <c r="P177" s="227">
        <f>O177*H177</f>
        <v>0</v>
      </c>
      <c r="Q177" s="227">
        <v>0</v>
      </c>
      <c r="R177" s="227">
        <f>Q177*H177</f>
        <v>0</v>
      </c>
      <c r="S177" s="227">
        <v>0</v>
      </c>
      <c r="T177" s="228">
        <f>S177*H177</f>
        <v>0</v>
      </c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R177" s="229" t="s">
        <v>136</v>
      </c>
      <c r="AT177" s="229" t="s">
        <v>131</v>
      </c>
      <c r="AU177" s="229" t="s">
        <v>86</v>
      </c>
      <c r="AY177" s="17" t="s">
        <v>129</v>
      </c>
      <c r="BE177" s="230">
        <f>IF(N177="základní",J177,0)</f>
        <v>0</v>
      </c>
      <c r="BF177" s="230">
        <f>IF(N177="snížená",J177,0)</f>
        <v>0</v>
      </c>
      <c r="BG177" s="230">
        <f>IF(N177="zákl. přenesená",J177,0)</f>
        <v>0</v>
      </c>
      <c r="BH177" s="230">
        <f>IF(N177="sníž. přenesená",J177,0)</f>
        <v>0</v>
      </c>
      <c r="BI177" s="230">
        <f>IF(N177="nulová",J177,0)</f>
        <v>0</v>
      </c>
      <c r="BJ177" s="17" t="s">
        <v>84</v>
      </c>
      <c r="BK177" s="230">
        <f>ROUND(I177*H177,2)</f>
        <v>0</v>
      </c>
      <c r="BL177" s="17" t="s">
        <v>136</v>
      </c>
      <c r="BM177" s="229" t="s">
        <v>773</v>
      </c>
    </row>
    <row r="178" s="2" customFormat="1">
      <c r="A178" s="38"/>
      <c r="B178" s="39"/>
      <c r="C178" s="40"/>
      <c r="D178" s="231" t="s">
        <v>138</v>
      </c>
      <c r="E178" s="40"/>
      <c r="F178" s="232" t="s">
        <v>774</v>
      </c>
      <c r="G178" s="40"/>
      <c r="H178" s="40"/>
      <c r="I178" s="233"/>
      <c r="J178" s="40"/>
      <c r="K178" s="40"/>
      <c r="L178" s="44"/>
      <c r="M178" s="234"/>
      <c r="N178" s="235"/>
      <c r="O178" s="91"/>
      <c r="P178" s="91"/>
      <c r="Q178" s="91"/>
      <c r="R178" s="91"/>
      <c r="S178" s="91"/>
      <c r="T178" s="92"/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T178" s="17" t="s">
        <v>138</v>
      </c>
      <c r="AU178" s="17" t="s">
        <v>86</v>
      </c>
    </row>
    <row r="179" s="14" customFormat="1">
      <c r="A179" s="14"/>
      <c r="B179" s="246"/>
      <c r="C179" s="247"/>
      <c r="D179" s="231" t="s">
        <v>140</v>
      </c>
      <c r="E179" s="248" t="s">
        <v>1</v>
      </c>
      <c r="F179" s="249" t="s">
        <v>775</v>
      </c>
      <c r="G179" s="247"/>
      <c r="H179" s="250">
        <v>51.134999999999998</v>
      </c>
      <c r="I179" s="251"/>
      <c r="J179" s="247"/>
      <c r="K179" s="247"/>
      <c r="L179" s="252"/>
      <c r="M179" s="253"/>
      <c r="N179" s="254"/>
      <c r="O179" s="254"/>
      <c r="P179" s="254"/>
      <c r="Q179" s="254"/>
      <c r="R179" s="254"/>
      <c r="S179" s="254"/>
      <c r="T179" s="255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56" t="s">
        <v>140</v>
      </c>
      <c r="AU179" s="256" t="s">
        <v>86</v>
      </c>
      <c r="AV179" s="14" t="s">
        <v>86</v>
      </c>
      <c r="AW179" s="14" t="s">
        <v>32</v>
      </c>
      <c r="AX179" s="14" t="s">
        <v>84</v>
      </c>
      <c r="AY179" s="256" t="s">
        <v>129</v>
      </c>
    </row>
    <row r="180" s="2" customFormat="1" ht="24.15" customHeight="1">
      <c r="A180" s="38"/>
      <c r="B180" s="39"/>
      <c r="C180" s="218" t="s">
        <v>225</v>
      </c>
      <c r="D180" s="218" t="s">
        <v>131</v>
      </c>
      <c r="E180" s="219" t="s">
        <v>776</v>
      </c>
      <c r="F180" s="220" t="s">
        <v>777</v>
      </c>
      <c r="G180" s="221" t="s">
        <v>184</v>
      </c>
      <c r="H180" s="222">
        <v>11.130000000000001</v>
      </c>
      <c r="I180" s="223"/>
      <c r="J180" s="224">
        <f>ROUND(I180*H180,2)</f>
        <v>0</v>
      </c>
      <c r="K180" s="220" t="s">
        <v>135</v>
      </c>
      <c r="L180" s="44"/>
      <c r="M180" s="225" t="s">
        <v>1</v>
      </c>
      <c r="N180" s="226" t="s">
        <v>41</v>
      </c>
      <c r="O180" s="91"/>
      <c r="P180" s="227">
        <f>O180*H180</f>
        <v>0</v>
      </c>
      <c r="Q180" s="227">
        <v>0</v>
      </c>
      <c r="R180" s="227">
        <f>Q180*H180</f>
        <v>0</v>
      </c>
      <c r="S180" s="227">
        <v>0</v>
      </c>
      <c r="T180" s="228">
        <f>S180*H180</f>
        <v>0</v>
      </c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R180" s="229" t="s">
        <v>136</v>
      </c>
      <c r="AT180" s="229" t="s">
        <v>131</v>
      </c>
      <c r="AU180" s="229" t="s">
        <v>86</v>
      </c>
      <c r="AY180" s="17" t="s">
        <v>129</v>
      </c>
      <c r="BE180" s="230">
        <f>IF(N180="základní",J180,0)</f>
        <v>0</v>
      </c>
      <c r="BF180" s="230">
        <f>IF(N180="snížená",J180,0)</f>
        <v>0</v>
      </c>
      <c r="BG180" s="230">
        <f>IF(N180="zákl. přenesená",J180,0)</f>
        <v>0</v>
      </c>
      <c r="BH180" s="230">
        <f>IF(N180="sníž. přenesená",J180,0)</f>
        <v>0</v>
      </c>
      <c r="BI180" s="230">
        <f>IF(N180="nulová",J180,0)</f>
        <v>0</v>
      </c>
      <c r="BJ180" s="17" t="s">
        <v>84</v>
      </c>
      <c r="BK180" s="230">
        <f>ROUND(I180*H180,2)</f>
        <v>0</v>
      </c>
      <c r="BL180" s="17" t="s">
        <v>136</v>
      </c>
      <c r="BM180" s="229" t="s">
        <v>778</v>
      </c>
    </row>
    <row r="181" s="2" customFormat="1">
      <c r="A181" s="38"/>
      <c r="B181" s="39"/>
      <c r="C181" s="40"/>
      <c r="D181" s="231" t="s">
        <v>138</v>
      </c>
      <c r="E181" s="40"/>
      <c r="F181" s="232" t="s">
        <v>779</v>
      </c>
      <c r="G181" s="40"/>
      <c r="H181" s="40"/>
      <c r="I181" s="233"/>
      <c r="J181" s="40"/>
      <c r="K181" s="40"/>
      <c r="L181" s="44"/>
      <c r="M181" s="234"/>
      <c r="N181" s="235"/>
      <c r="O181" s="91"/>
      <c r="P181" s="91"/>
      <c r="Q181" s="91"/>
      <c r="R181" s="91"/>
      <c r="S181" s="91"/>
      <c r="T181" s="92"/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T181" s="17" t="s">
        <v>138</v>
      </c>
      <c r="AU181" s="17" t="s">
        <v>86</v>
      </c>
    </row>
    <row r="182" s="13" customFormat="1">
      <c r="A182" s="13"/>
      <c r="B182" s="236"/>
      <c r="C182" s="237"/>
      <c r="D182" s="231" t="s">
        <v>140</v>
      </c>
      <c r="E182" s="238" t="s">
        <v>1</v>
      </c>
      <c r="F182" s="239" t="s">
        <v>780</v>
      </c>
      <c r="G182" s="237"/>
      <c r="H182" s="238" t="s">
        <v>1</v>
      </c>
      <c r="I182" s="240"/>
      <c r="J182" s="237"/>
      <c r="K182" s="237"/>
      <c r="L182" s="241"/>
      <c r="M182" s="242"/>
      <c r="N182" s="243"/>
      <c r="O182" s="243"/>
      <c r="P182" s="243"/>
      <c r="Q182" s="243"/>
      <c r="R182" s="243"/>
      <c r="S182" s="243"/>
      <c r="T182" s="244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45" t="s">
        <v>140</v>
      </c>
      <c r="AU182" s="245" t="s">
        <v>86</v>
      </c>
      <c r="AV182" s="13" t="s">
        <v>84</v>
      </c>
      <c r="AW182" s="13" t="s">
        <v>32</v>
      </c>
      <c r="AX182" s="13" t="s">
        <v>76</v>
      </c>
      <c r="AY182" s="245" t="s">
        <v>129</v>
      </c>
    </row>
    <row r="183" s="14" customFormat="1">
      <c r="A183" s="14"/>
      <c r="B183" s="246"/>
      <c r="C183" s="247"/>
      <c r="D183" s="231" t="s">
        <v>140</v>
      </c>
      <c r="E183" s="248" t="s">
        <v>1</v>
      </c>
      <c r="F183" s="249" t="s">
        <v>781</v>
      </c>
      <c r="G183" s="247"/>
      <c r="H183" s="250">
        <v>11.130000000000001</v>
      </c>
      <c r="I183" s="251"/>
      <c r="J183" s="247"/>
      <c r="K183" s="247"/>
      <c r="L183" s="252"/>
      <c r="M183" s="253"/>
      <c r="N183" s="254"/>
      <c r="O183" s="254"/>
      <c r="P183" s="254"/>
      <c r="Q183" s="254"/>
      <c r="R183" s="254"/>
      <c r="S183" s="254"/>
      <c r="T183" s="255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56" t="s">
        <v>140</v>
      </c>
      <c r="AU183" s="256" t="s">
        <v>86</v>
      </c>
      <c r="AV183" s="14" t="s">
        <v>86</v>
      </c>
      <c r="AW183" s="14" t="s">
        <v>32</v>
      </c>
      <c r="AX183" s="14" t="s">
        <v>84</v>
      </c>
      <c r="AY183" s="256" t="s">
        <v>129</v>
      </c>
    </row>
    <row r="184" s="2" customFormat="1" ht="14.4" customHeight="1">
      <c r="A184" s="38"/>
      <c r="B184" s="39"/>
      <c r="C184" s="268" t="s">
        <v>8</v>
      </c>
      <c r="D184" s="268" t="s">
        <v>226</v>
      </c>
      <c r="E184" s="269" t="s">
        <v>782</v>
      </c>
      <c r="F184" s="270" t="s">
        <v>783</v>
      </c>
      <c r="G184" s="271" t="s">
        <v>208</v>
      </c>
      <c r="H184" s="272">
        <v>22.260000000000002</v>
      </c>
      <c r="I184" s="273"/>
      <c r="J184" s="274">
        <f>ROUND(I184*H184,2)</f>
        <v>0</v>
      </c>
      <c r="K184" s="270" t="s">
        <v>135</v>
      </c>
      <c r="L184" s="275"/>
      <c r="M184" s="276" t="s">
        <v>1</v>
      </c>
      <c r="N184" s="277" t="s">
        <v>41</v>
      </c>
      <c r="O184" s="91"/>
      <c r="P184" s="227">
        <f>O184*H184</f>
        <v>0</v>
      </c>
      <c r="Q184" s="227">
        <v>1</v>
      </c>
      <c r="R184" s="227">
        <f>Q184*H184</f>
        <v>22.260000000000002</v>
      </c>
      <c r="S184" s="227">
        <v>0</v>
      </c>
      <c r="T184" s="228">
        <f>S184*H184</f>
        <v>0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229" t="s">
        <v>181</v>
      </c>
      <c r="AT184" s="229" t="s">
        <v>226</v>
      </c>
      <c r="AU184" s="229" t="s">
        <v>86</v>
      </c>
      <c r="AY184" s="17" t="s">
        <v>129</v>
      </c>
      <c r="BE184" s="230">
        <f>IF(N184="základní",J184,0)</f>
        <v>0</v>
      </c>
      <c r="BF184" s="230">
        <f>IF(N184="snížená",J184,0)</f>
        <v>0</v>
      </c>
      <c r="BG184" s="230">
        <f>IF(N184="zákl. přenesená",J184,0)</f>
        <v>0</v>
      </c>
      <c r="BH184" s="230">
        <f>IF(N184="sníž. přenesená",J184,0)</f>
        <v>0</v>
      </c>
      <c r="BI184" s="230">
        <f>IF(N184="nulová",J184,0)</f>
        <v>0</v>
      </c>
      <c r="BJ184" s="17" t="s">
        <v>84</v>
      </c>
      <c r="BK184" s="230">
        <f>ROUND(I184*H184,2)</f>
        <v>0</v>
      </c>
      <c r="BL184" s="17" t="s">
        <v>136</v>
      </c>
      <c r="BM184" s="229" t="s">
        <v>784</v>
      </c>
    </row>
    <row r="185" s="2" customFormat="1">
      <c r="A185" s="38"/>
      <c r="B185" s="39"/>
      <c r="C185" s="40"/>
      <c r="D185" s="231" t="s">
        <v>138</v>
      </c>
      <c r="E185" s="40"/>
      <c r="F185" s="232" t="s">
        <v>783</v>
      </c>
      <c r="G185" s="40"/>
      <c r="H185" s="40"/>
      <c r="I185" s="233"/>
      <c r="J185" s="40"/>
      <c r="K185" s="40"/>
      <c r="L185" s="44"/>
      <c r="M185" s="234"/>
      <c r="N185" s="235"/>
      <c r="O185" s="91"/>
      <c r="P185" s="91"/>
      <c r="Q185" s="91"/>
      <c r="R185" s="91"/>
      <c r="S185" s="91"/>
      <c r="T185" s="92"/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T185" s="17" t="s">
        <v>138</v>
      </c>
      <c r="AU185" s="17" t="s">
        <v>86</v>
      </c>
    </row>
    <row r="186" s="14" customFormat="1">
      <c r="A186" s="14"/>
      <c r="B186" s="246"/>
      <c r="C186" s="247"/>
      <c r="D186" s="231" t="s">
        <v>140</v>
      </c>
      <c r="E186" s="247"/>
      <c r="F186" s="249" t="s">
        <v>785</v>
      </c>
      <c r="G186" s="247"/>
      <c r="H186" s="250">
        <v>22.260000000000002</v>
      </c>
      <c r="I186" s="251"/>
      <c r="J186" s="247"/>
      <c r="K186" s="247"/>
      <c r="L186" s="252"/>
      <c r="M186" s="253"/>
      <c r="N186" s="254"/>
      <c r="O186" s="254"/>
      <c r="P186" s="254"/>
      <c r="Q186" s="254"/>
      <c r="R186" s="254"/>
      <c r="S186" s="254"/>
      <c r="T186" s="255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56" t="s">
        <v>140</v>
      </c>
      <c r="AU186" s="256" t="s">
        <v>86</v>
      </c>
      <c r="AV186" s="14" t="s">
        <v>86</v>
      </c>
      <c r="AW186" s="14" t="s">
        <v>4</v>
      </c>
      <c r="AX186" s="14" t="s">
        <v>84</v>
      </c>
      <c r="AY186" s="256" t="s">
        <v>129</v>
      </c>
    </row>
    <row r="187" s="12" customFormat="1" ht="22.8" customHeight="1">
      <c r="A187" s="12"/>
      <c r="B187" s="202"/>
      <c r="C187" s="203"/>
      <c r="D187" s="204" t="s">
        <v>75</v>
      </c>
      <c r="E187" s="216" t="s">
        <v>86</v>
      </c>
      <c r="F187" s="216" t="s">
        <v>287</v>
      </c>
      <c r="G187" s="203"/>
      <c r="H187" s="203"/>
      <c r="I187" s="206"/>
      <c r="J187" s="217">
        <f>BK187</f>
        <v>0</v>
      </c>
      <c r="K187" s="203"/>
      <c r="L187" s="208"/>
      <c r="M187" s="209"/>
      <c r="N187" s="210"/>
      <c r="O187" s="210"/>
      <c r="P187" s="211">
        <f>SUM(P188:P203)</f>
        <v>0</v>
      </c>
      <c r="Q187" s="210"/>
      <c r="R187" s="211">
        <f>SUM(R188:R203)</f>
        <v>10.065833600000001</v>
      </c>
      <c r="S187" s="210"/>
      <c r="T187" s="212">
        <f>SUM(T188:T203)</f>
        <v>0</v>
      </c>
      <c r="U187" s="12"/>
      <c r="V187" s="12"/>
      <c r="W187" s="12"/>
      <c r="X187" s="12"/>
      <c r="Y187" s="12"/>
      <c r="Z187" s="12"/>
      <c r="AA187" s="12"/>
      <c r="AB187" s="12"/>
      <c r="AC187" s="12"/>
      <c r="AD187" s="12"/>
      <c r="AE187" s="12"/>
      <c r="AR187" s="213" t="s">
        <v>84</v>
      </c>
      <c r="AT187" s="214" t="s">
        <v>75</v>
      </c>
      <c r="AU187" s="214" t="s">
        <v>84</v>
      </c>
      <c r="AY187" s="213" t="s">
        <v>129</v>
      </c>
      <c r="BK187" s="215">
        <f>SUM(BK188:BK203)</f>
        <v>0</v>
      </c>
    </row>
    <row r="188" s="2" customFormat="1" ht="24.15" customHeight="1">
      <c r="A188" s="38"/>
      <c r="B188" s="39"/>
      <c r="C188" s="218" t="s">
        <v>236</v>
      </c>
      <c r="D188" s="218" t="s">
        <v>131</v>
      </c>
      <c r="E188" s="219" t="s">
        <v>786</v>
      </c>
      <c r="F188" s="220" t="s">
        <v>787</v>
      </c>
      <c r="G188" s="221" t="s">
        <v>291</v>
      </c>
      <c r="H188" s="222">
        <v>220</v>
      </c>
      <c r="I188" s="223"/>
      <c r="J188" s="224">
        <f>ROUND(I188*H188,2)</f>
        <v>0</v>
      </c>
      <c r="K188" s="220" t="s">
        <v>135</v>
      </c>
      <c r="L188" s="44"/>
      <c r="M188" s="225" t="s">
        <v>1</v>
      </c>
      <c r="N188" s="226" t="s">
        <v>41</v>
      </c>
      <c r="O188" s="91"/>
      <c r="P188" s="227">
        <f>O188*H188</f>
        <v>0</v>
      </c>
      <c r="Q188" s="227">
        <v>0.00022000000000000001</v>
      </c>
      <c r="R188" s="227">
        <f>Q188*H188</f>
        <v>0.048399999999999999</v>
      </c>
      <c r="S188" s="227">
        <v>0</v>
      </c>
      <c r="T188" s="228">
        <f>S188*H188</f>
        <v>0</v>
      </c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229" t="s">
        <v>136</v>
      </c>
      <c r="AT188" s="229" t="s">
        <v>131</v>
      </c>
      <c r="AU188" s="229" t="s">
        <v>86</v>
      </c>
      <c r="AY188" s="17" t="s">
        <v>129</v>
      </c>
      <c r="BE188" s="230">
        <f>IF(N188="základní",J188,0)</f>
        <v>0</v>
      </c>
      <c r="BF188" s="230">
        <f>IF(N188="snížená",J188,0)</f>
        <v>0</v>
      </c>
      <c r="BG188" s="230">
        <f>IF(N188="zákl. přenesená",J188,0)</f>
        <v>0</v>
      </c>
      <c r="BH188" s="230">
        <f>IF(N188="sníž. přenesená",J188,0)</f>
        <v>0</v>
      </c>
      <c r="BI188" s="230">
        <f>IF(N188="nulová",J188,0)</f>
        <v>0</v>
      </c>
      <c r="BJ188" s="17" t="s">
        <v>84</v>
      </c>
      <c r="BK188" s="230">
        <f>ROUND(I188*H188,2)</f>
        <v>0</v>
      </c>
      <c r="BL188" s="17" t="s">
        <v>136</v>
      </c>
      <c r="BM188" s="229" t="s">
        <v>788</v>
      </c>
    </row>
    <row r="189" s="2" customFormat="1">
      <c r="A189" s="38"/>
      <c r="B189" s="39"/>
      <c r="C189" s="40"/>
      <c r="D189" s="231" t="s">
        <v>138</v>
      </c>
      <c r="E189" s="40"/>
      <c r="F189" s="232" t="s">
        <v>789</v>
      </c>
      <c r="G189" s="40"/>
      <c r="H189" s="40"/>
      <c r="I189" s="233"/>
      <c r="J189" s="40"/>
      <c r="K189" s="40"/>
      <c r="L189" s="44"/>
      <c r="M189" s="234"/>
      <c r="N189" s="235"/>
      <c r="O189" s="91"/>
      <c r="P189" s="91"/>
      <c r="Q189" s="91"/>
      <c r="R189" s="91"/>
      <c r="S189" s="91"/>
      <c r="T189" s="92"/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T189" s="17" t="s">
        <v>138</v>
      </c>
      <c r="AU189" s="17" t="s">
        <v>86</v>
      </c>
    </row>
    <row r="190" s="13" customFormat="1">
      <c r="A190" s="13"/>
      <c r="B190" s="236"/>
      <c r="C190" s="237"/>
      <c r="D190" s="231" t="s">
        <v>140</v>
      </c>
      <c r="E190" s="238" t="s">
        <v>1</v>
      </c>
      <c r="F190" s="239" t="s">
        <v>790</v>
      </c>
      <c r="G190" s="237"/>
      <c r="H190" s="238" t="s">
        <v>1</v>
      </c>
      <c r="I190" s="240"/>
      <c r="J190" s="237"/>
      <c r="K190" s="237"/>
      <c r="L190" s="241"/>
      <c r="M190" s="242"/>
      <c r="N190" s="243"/>
      <c r="O190" s="243"/>
      <c r="P190" s="243"/>
      <c r="Q190" s="243"/>
      <c r="R190" s="243"/>
      <c r="S190" s="243"/>
      <c r="T190" s="244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45" t="s">
        <v>140</v>
      </c>
      <c r="AU190" s="245" t="s">
        <v>86</v>
      </c>
      <c r="AV190" s="13" t="s">
        <v>84</v>
      </c>
      <c r="AW190" s="13" t="s">
        <v>32</v>
      </c>
      <c r="AX190" s="13" t="s">
        <v>76</v>
      </c>
      <c r="AY190" s="245" t="s">
        <v>129</v>
      </c>
    </row>
    <row r="191" s="14" customFormat="1">
      <c r="A191" s="14"/>
      <c r="B191" s="246"/>
      <c r="C191" s="247"/>
      <c r="D191" s="231" t="s">
        <v>140</v>
      </c>
      <c r="E191" s="248" t="s">
        <v>1</v>
      </c>
      <c r="F191" s="249" t="s">
        <v>791</v>
      </c>
      <c r="G191" s="247"/>
      <c r="H191" s="250">
        <v>220</v>
      </c>
      <c r="I191" s="251"/>
      <c r="J191" s="247"/>
      <c r="K191" s="247"/>
      <c r="L191" s="252"/>
      <c r="M191" s="253"/>
      <c r="N191" s="254"/>
      <c r="O191" s="254"/>
      <c r="P191" s="254"/>
      <c r="Q191" s="254"/>
      <c r="R191" s="254"/>
      <c r="S191" s="254"/>
      <c r="T191" s="255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56" t="s">
        <v>140</v>
      </c>
      <c r="AU191" s="256" t="s">
        <v>86</v>
      </c>
      <c r="AV191" s="14" t="s">
        <v>86</v>
      </c>
      <c r="AW191" s="14" t="s">
        <v>32</v>
      </c>
      <c r="AX191" s="14" t="s">
        <v>84</v>
      </c>
      <c r="AY191" s="256" t="s">
        <v>129</v>
      </c>
    </row>
    <row r="192" s="2" customFormat="1" ht="14.4" customHeight="1">
      <c r="A192" s="38"/>
      <c r="B192" s="39"/>
      <c r="C192" s="218" t="s">
        <v>241</v>
      </c>
      <c r="D192" s="218" t="s">
        <v>131</v>
      </c>
      <c r="E192" s="219" t="s">
        <v>792</v>
      </c>
      <c r="F192" s="220" t="s">
        <v>793</v>
      </c>
      <c r="G192" s="221" t="s">
        <v>184</v>
      </c>
      <c r="H192" s="222">
        <v>3.8399999999999999</v>
      </c>
      <c r="I192" s="223"/>
      <c r="J192" s="224">
        <f>ROUND(I192*H192,2)</f>
        <v>0</v>
      </c>
      <c r="K192" s="220" t="s">
        <v>135</v>
      </c>
      <c r="L192" s="44"/>
      <c r="M192" s="225" t="s">
        <v>1</v>
      </c>
      <c r="N192" s="226" t="s">
        <v>41</v>
      </c>
      <c r="O192" s="91"/>
      <c r="P192" s="227">
        <f>O192*H192</f>
        <v>0</v>
      </c>
      <c r="Q192" s="227">
        <v>2.45329</v>
      </c>
      <c r="R192" s="227">
        <f>Q192*H192</f>
        <v>9.4206336000000004</v>
      </c>
      <c r="S192" s="227">
        <v>0</v>
      </c>
      <c r="T192" s="228">
        <f>S192*H192</f>
        <v>0</v>
      </c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R192" s="229" t="s">
        <v>136</v>
      </c>
      <c r="AT192" s="229" t="s">
        <v>131</v>
      </c>
      <c r="AU192" s="229" t="s">
        <v>86</v>
      </c>
      <c r="AY192" s="17" t="s">
        <v>129</v>
      </c>
      <c r="BE192" s="230">
        <f>IF(N192="základní",J192,0)</f>
        <v>0</v>
      </c>
      <c r="BF192" s="230">
        <f>IF(N192="snížená",J192,0)</f>
        <v>0</v>
      </c>
      <c r="BG192" s="230">
        <f>IF(N192="zákl. přenesená",J192,0)</f>
        <v>0</v>
      </c>
      <c r="BH192" s="230">
        <f>IF(N192="sníž. přenesená",J192,0)</f>
        <v>0</v>
      </c>
      <c r="BI192" s="230">
        <f>IF(N192="nulová",J192,0)</f>
        <v>0</v>
      </c>
      <c r="BJ192" s="17" t="s">
        <v>84</v>
      </c>
      <c r="BK192" s="230">
        <f>ROUND(I192*H192,2)</f>
        <v>0</v>
      </c>
      <c r="BL192" s="17" t="s">
        <v>136</v>
      </c>
      <c r="BM192" s="229" t="s">
        <v>794</v>
      </c>
    </row>
    <row r="193" s="2" customFormat="1">
      <c r="A193" s="38"/>
      <c r="B193" s="39"/>
      <c r="C193" s="40"/>
      <c r="D193" s="231" t="s">
        <v>138</v>
      </c>
      <c r="E193" s="40"/>
      <c r="F193" s="232" t="s">
        <v>795</v>
      </c>
      <c r="G193" s="40"/>
      <c r="H193" s="40"/>
      <c r="I193" s="233"/>
      <c r="J193" s="40"/>
      <c r="K193" s="40"/>
      <c r="L193" s="44"/>
      <c r="M193" s="234"/>
      <c r="N193" s="235"/>
      <c r="O193" s="91"/>
      <c r="P193" s="91"/>
      <c r="Q193" s="91"/>
      <c r="R193" s="91"/>
      <c r="S193" s="91"/>
      <c r="T193" s="92"/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T193" s="17" t="s">
        <v>138</v>
      </c>
      <c r="AU193" s="17" t="s">
        <v>86</v>
      </c>
    </row>
    <row r="194" s="14" customFormat="1">
      <c r="A194" s="14"/>
      <c r="B194" s="246"/>
      <c r="C194" s="247"/>
      <c r="D194" s="231" t="s">
        <v>140</v>
      </c>
      <c r="E194" s="248" t="s">
        <v>1</v>
      </c>
      <c r="F194" s="249" t="s">
        <v>722</v>
      </c>
      <c r="G194" s="247"/>
      <c r="H194" s="250">
        <v>3.8399999999999999</v>
      </c>
      <c r="I194" s="251"/>
      <c r="J194" s="247"/>
      <c r="K194" s="247"/>
      <c r="L194" s="252"/>
      <c r="M194" s="253"/>
      <c r="N194" s="254"/>
      <c r="O194" s="254"/>
      <c r="P194" s="254"/>
      <c r="Q194" s="254"/>
      <c r="R194" s="254"/>
      <c r="S194" s="254"/>
      <c r="T194" s="255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56" t="s">
        <v>140</v>
      </c>
      <c r="AU194" s="256" t="s">
        <v>86</v>
      </c>
      <c r="AV194" s="14" t="s">
        <v>86</v>
      </c>
      <c r="AW194" s="14" t="s">
        <v>32</v>
      </c>
      <c r="AX194" s="14" t="s">
        <v>84</v>
      </c>
      <c r="AY194" s="256" t="s">
        <v>129</v>
      </c>
    </row>
    <row r="195" s="13" customFormat="1">
      <c r="A195" s="13"/>
      <c r="B195" s="236"/>
      <c r="C195" s="237"/>
      <c r="D195" s="231" t="s">
        <v>140</v>
      </c>
      <c r="E195" s="238" t="s">
        <v>1</v>
      </c>
      <c r="F195" s="239" t="s">
        <v>796</v>
      </c>
      <c r="G195" s="237"/>
      <c r="H195" s="238" t="s">
        <v>1</v>
      </c>
      <c r="I195" s="240"/>
      <c r="J195" s="237"/>
      <c r="K195" s="237"/>
      <c r="L195" s="241"/>
      <c r="M195" s="242"/>
      <c r="N195" s="243"/>
      <c r="O195" s="243"/>
      <c r="P195" s="243"/>
      <c r="Q195" s="243"/>
      <c r="R195" s="243"/>
      <c r="S195" s="243"/>
      <c r="T195" s="244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45" t="s">
        <v>140</v>
      </c>
      <c r="AU195" s="245" t="s">
        <v>86</v>
      </c>
      <c r="AV195" s="13" t="s">
        <v>84</v>
      </c>
      <c r="AW195" s="13" t="s">
        <v>32</v>
      </c>
      <c r="AX195" s="13" t="s">
        <v>76</v>
      </c>
      <c r="AY195" s="245" t="s">
        <v>129</v>
      </c>
    </row>
    <row r="196" s="2" customFormat="1" ht="14.4" customHeight="1">
      <c r="A196" s="38"/>
      <c r="B196" s="39"/>
      <c r="C196" s="268" t="s">
        <v>247</v>
      </c>
      <c r="D196" s="268" t="s">
        <v>226</v>
      </c>
      <c r="E196" s="269" t="s">
        <v>797</v>
      </c>
      <c r="F196" s="270" t="s">
        <v>798</v>
      </c>
      <c r="G196" s="271" t="s">
        <v>146</v>
      </c>
      <c r="H196" s="272">
        <v>4</v>
      </c>
      <c r="I196" s="273"/>
      <c r="J196" s="274">
        <f>ROUND(I196*H196,2)</f>
        <v>0</v>
      </c>
      <c r="K196" s="270" t="s">
        <v>1</v>
      </c>
      <c r="L196" s="275"/>
      <c r="M196" s="276" t="s">
        <v>1</v>
      </c>
      <c r="N196" s="277" t="s">
        <v>41</v>
      </c>
      <c r="O196" s="91"/>
      <c r="P196" s="227">
        <f>O196*H196</f>
        <v>0</v>
      </c>
      <c r="Q196" s="227">
        <v>0.024199999999999999</v>
      </c>
      <c r="R196" s="227">
        <f>Q196*H196</f>
        <v>0.096799999999999997</v>
      </c>
      <c r="S196" s="227">
        <v>0</v>
      </c>
      <c r="T196" s="228">
        <f>S196*H196</f>
        <v>0</v>
      </c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R196" s="229" t="s">
        <v>181</v>
      </c>
      <c r="AT196" s="229" t="s">
        <v>226</v>
      </c>
      <c r="AU196" s="229" t="s">
        <v>86</v>
      </c>
      <c r="AY196" s="17" t="s">
        <v>129</v>
      </c>
      <c r="BE196" s="230">
        <f>IF(N196="základní",J196,0)</f>
        <v>0</v>
      </c>
      <c r="BF196" s="230">
        <f>IF(N196="snížená",J196,0)</f>
        <v>0</v>
      </c>
      <c r="BG196" s="230">
        <f>IF(N196="zákl. přenesená",J196,0)</f>
        <v>0</v>
      </c>
      <c r="BH196" s="230">
        <f>IF(N196="sníž. přenesená",J196,0)</f>
        <v>0</v>
      </c>
      <c r="BI196" s="230">
        <f>IF(N196="nulová",J196,0)</f>
        <v>0</v>
      </c>
      <c r="BJ196" s="17" t="s">
        <v>84</v>
      </c>
      <c r="BK196" s="230">
        <f>ROUND(I196*H196,2)</f>
        <v>0</v>
      </c>
      <c r="BL196" s="17" t="s">
        <v>136</v>
      </c>
      <c r="BM196" s="229" t="s">
        <v>799</v>
      </c>
    </row>
    <row r="197" s="2" customFormat="1">
      <c r="A197" s="38"/>
      <c r="B197" s="39"/>
      <c r="C197" s="40"/>
      <c r="D197" s="231" t="s">
        <v>138</v>
      </c>
      <c r="E197" s="40"/>
      <c r="F197" s="232" t="s">
        <v>798</v>
      </c>
      <c r="G197" s="40"/>
      <c r="H197" s="40"/>
      <c r="I197" s="233"/>
      <c r="J197" s="40"/>
      <c r="K197" s="40"/>
      <c r="L197" s="44"/>
      <c r="M197" s="234"/>
      <c r="N197" s="235"/>
      <c r="O197" s="91"/>
      <c r="P197" s="91"/>
      <c r="Q197" s="91"/>
      <c r="R197" s="91"/>
      <c r="S197" s="91"/>
      <c r="T197" s="92"/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T197" s="17" t="s">
        <v>138</v>
      </c>
      <c r="AU197" s="17" t="s">
        <v>86</v>
      </c>
    </row>
    <row r="198" s="2" customFormat="1" ht="14.4" customHeight="1">
      <c r="A198" s="38"/>
      <c r="B198" s="39"/>
      <c r="C198" s="218" t="s">
        <v>252</v>
      </c>
      <c r="D198" s="218" t="s">
        <v>131</v>
      </c>
      <c r="E198" s="219" t="s">
        <v>800</v>
      </c>
      <c r="F198" s="220" t="s">
        <v>801</v>
      </c>
      <c r="G198" s="221" t="s">
        <v>146</v>
      </c>
      <c r="H198" s="222">
        <v>4</v>
      </c>
      <c r="I198" s="223"/>
      <c r="J198" s="224">
        <f>ROUND(I198*H198,2)</f>
        <v>0</v>
      </c>
      <c r="K198" s="220" t="s">
        <v>135</v>
      </c>
      <c r="L198" s="44"/>
      <c r="M198" s="225" t="s">
        <v>1</v>
      </c>
      <c r="N198" s="226" t="s">
        <v>41</v>
      </c>
      <c r="O198" s="91"/>
      <c r="P198" s="227">
        <f>O198*H198</f>
        <v>0</v>
      </c>
      <c r="Q198" s="227">
        <v>0</v>
      </c>
      <c r="R198" s="227">
        <f>Q198*H198</f>
        <v>0</v>
      </c>
      <c r="S198" s="227">
        <v>0</v>
      </c>
      <c r="T198" s="228">
        <f>S198*H198</f>
        <v>0</v>
      </c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R198" s="229" t="s">
        <v>136</v>
      </c>
      <c r="AT198" s="229" t="s">
        <v>131</v>
      </c>
      <c r="AU198" s="229" t="s">
        <v>86</v>
      </c>
      <c r="AY198" s="17" t="s">
        <v>129</v>
      </c>
      <c r="BE198" s="230">
        <f>IF(N198="základní",J198,0)</f>
        <v>0</v>
      </c>
      <c r="BF198" s="230">
        <f>IF(N198="snížená",J198,0)</f>
        <v>0</v>
      </c>
      <c r="BG198" s="230">
        <f>IF(N198="zákl. přenesená",J198,0)</f>
        <v>0</v>
      </c>
      <c r="BH198" s="230">
        <f>IF(N198="sníž. přenesená",J198,0)</f>
        <v>0</v>
      </c>
      <c r="BI198" s="230">
        <f>IF(N198="nulová",J198,0)</f>
        <v>0</v>
      </c>
      <c r="BJ198" s="17" t="s">
        <v>84</v>
      </c>
      <c r="BK198" s="230">
        <f>ROUND(I198*H198,2)</f>
        <v>0</v>
      </c>
      <c r="BL198" s="17" t="s">
        <v>136</v>
      </c>
      <c r="BM198" s="229" t="s">
        <v>802</v>
      </c>
    </row>
    <row r="199" s="2" customFormat="1">
      <c r="A199" s="38"/>
      <c r="B199" s="39"/>
      <c r="C199" s="40"/>
      <c r="D199" s="231" t="s">
        <v>138</v>
      </c>
      <c r="E199" s="40"/>
      <c r="F199" s="232" t="s">
        <v>803</v>
      </c>
      <c r="G199" s="40"/>
      <c r="H199" s="40"/>
      <c r="I199" s="233"/>
      <c r="J199" s="40"/>
      <c r="K199" s="40"/>
      <c r="L199" s="44"/>
      <c r="M199" s="234"/>
      <c r="N199" s="235"/>
      <c r="O199" s="91"/>
      <c r="P199" s="91"/>
      <c r="Q199" s="91"/>
      <c r="R199" s="91"/>
      <c r="S199" s="91"/>
      <c r="T199" s="92"/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T199" s="17" t="s">
        <v>138</v>
      </c>
      <c r="AU199" s="17" t="s">
        <v>86</v>
      </c>
    </row>
    <row r="200" s="2" customFormat="1" ht="14.4" customHeight="1">
      <c r="A200" s="38"/>
      <c r="B200" s="39"/>
      <c r="C200" s="268" t="s">
        <v>258</v>
      </c>
      <c r="D200" s="268" t="s">
        <v>226</v>
      </c>
      <c r="E200" s="269" t="s">
        <v>804</v>
      </c>
      <c r="F200" s="270" t="s">
        <v>805</v>
      </c>
      <c r="G200" s="271" t="s">
        <v>208</v>
      </c>
      <c r="H200" s="272">
        <v>0.5</v>
      </c>
      <c r="I200" s="273"/>
      <c r="J200" s="274">
        <f>ROUND(I200*H200,2)</f>
        <v>0</v>
      </c>
      <c r="K200" s="270" t="s">
        <v>135</v>
      </c>
      <c r="L200" s="275"/>
      <c r="M200" s="276" t="s">
        <v>1</v>
      </c>
      <c r="N200" s="277" t="s">
        <v>41</v>
      </c>
      <c r="O200" s="91"/>
      <c r="P200" s="227">
        <f>O200*H200</f>
        <v>0</v>
      </c>
      <c r="Q200" s="227">
        <v>1</v>
      </c>
      <c r="R200" s="227">
        <f>Q200*H200</f>
        <v>0.5</v>
      </c>
      <c r="S200" s="227">
        <v>0</v>
      </c>
      <c r="T200" s="228">
        <f>S200*H200</f>
        <v>0</v>
      </c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R200" s="229" t="s">
        <v>181</v>
      </c>
      <c r="AT200" s="229" t="s">
        <v>226</v>
      </c>
      <c r="AU200" s="229" t="s">
        <v>86</v>
      </c>
      <c r="AY200" s="17" t="s">
        <v>129</v>
      </c>
      <c r="BE200" s="230">
        <f>IF(N200="základní",J200,0)</f>
        <v>0</v>
      </c>
      <c r="BF200" s="230">
        <f>IF(N200="snížená",J200,0)</f>
        <v>0</v>
      </c>
      <c r="BG200" s="230">
        <f>IF(N200="zákl. přenesená",J200,0)</f>
        <v>0</v>
      </c>
      <c r="BH200" s="230">
        <f>IF(N200="sníž. přenesená",J200,0)</f>
        <v>0</v>
      </c>
      <c r="BI200" s="230">
        <f>IF(N200="nulová",J200,0)</f>
        <v>0</v>
      </c>
      <c r="BJ200" s="17" t="s">
        <v>84</v>
      </c>
      <c r="BK200" s="230">
        <f>ROUND(I200*H200,2)</f>
        <v>0</v>
      </c>
      <c r="BL200" s="17" t="s">
        <v>136</v>
      </c>
      <c r="BM200" s="229" t="s">
        <v>806</v>
      </c>
    </row>
    <row r="201" s="2" customFormat="1">
      <c r="A201" s="38"/>
      <c r="B201" s="39"/>
      <c r="C201" s="40"/>
      <c r="D201" s="231" t="s">
        <v>138</v>
      </c>
      <c r="E201" s="40"/>
      <c r="F201" s="232" t="s">
        <v>805</v>
      </c>
      <c r="G201" s="40"/>
      <c r="H201" s="40"/>
      <c r="I201" s="233"/>
      <c r="J201" s="40"/>
      <c r="K201" s="40"/>
      <c r="L201" s="44"/>
      <c r="M201" s="234"/>
      <c r="N201" s="235"/>
      <c r="O201" s="91"/>
      <c r="P201" s="91"/>
      <c r="Q201" s="91"/>
      <c r="R201" s="91"/>
      <c r="S201" s="91"/>
      <c r="T201" s="92"/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T201" s="17" t="s">
        <v>138</v>
      </c>
      <c r="AU201" s="17" t="s">
        <v>86</v>
      </c>
    </row>
    <row r="202" s="13" customFormat="1">
      <c r="A202" s="13"/>
      <c r="B202" s="236"/>
      <c r="C202" s="237"/>
      <c r="D202" s="231" t="s">
        <v>140</v>
      </c>
      <c r="E202" s="238" t="s">
        <v>1</v>
      </c>
      <c r="F202" s="239" t="s">
        <v>807</v>
      </c>
      <c r="G202" s="237"/>
      <c r="H202" s="238" t="s">
        <v>1</v>
      </c>
      <c r="I202" s="240"/>
      <c r="J202" s="237"/>
      <c r="K202" s="237"/>
      <c r="L202" s="241"/>
      <c r="M202" s="242"/>
      <c r="N202" s="243"/>
      <c r="O202" s="243"/>
      <c r="P202" s="243"/>
      <c r="Q202" s="243"/>
      <c r="R202" s="243"/>
      <c r="S202" s="243"/>
      <c r="T202" s="244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45" t="s">
        <v>140</v>
      </c>
      <c r="AU202" s="245" t="s">
        <v>86</v>
      </c>
      <c r="AV202" s="13" t="s">
        <v>84</v>
      </c>
      <c r="AW202" s="13" t="s">
        <v>32</v>
      </c>
      <c r="AX202" s="13" t="s">
        <v>76</v>
      </c>
      <c r="AY202" s="245" t="s">
        <v>129</v>
      </c>
    </row>
    <row r="203" s="14" customFormat="1">
      <c r="A203" s="14"/>
      <c r="B203" s="246"/>
      <c r="C203" s="247"/>
      <c r="D203" s="231" t="s">
        <v>140</v>
      </c>
      <c r="E203" s="248" t="s">
        <v>1</v>
      </c>
      <c r="F203" s="249" t="s">
        <v>808</v>
      </c>
      <c r="G203" s="247"/>
      <c r="H203" s="250">
        <v>0.5</v>
      </c>
      <c r="I203" s="251"/>
      <c r="J203" s="247"/>
      <c r="K203" s="247"/>
      <c r="L203" s="252"/>
      <c r="M203" s="253"/>
      <c r="N203" s="254"/>
      <c r="O203" s="254"/>
      <c r="P203" s="254"/>
      <c r="Q203" s="254"/>
      <c r="R203" s="254"/>
      <c r="S203" s="254"/>
      <c r="T203" s="255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56" t="s">
        <v>140</v>
      </c>
      <c r="AU203" s="256" t="s">
        <v>86</v>
      </c>
      <c r="AV203" s="14" t="s">
        <v>86</v>
      </c>
      <c r="AW203" s="14" t="s">
        <v>32</v>
      </c>
      <c r="AX203" s="14" t="s">
        <v>84</v>
      </c>
      <c r="AY203" s="256" t="s">
        <v>129</v>
      </c>
    </row>
    <row r="204" s="12" customFormat="1" ht="22.8" customHeight="1">
      <c r="A204" s="12"/>
      <c r="B204" s="202"/>
      <c r="C204" s="203"/>
      <c r="D204" s="204" t="s">
        <v>75</v>
      </c>
      <c r="E204" s="216" t="s">
        <v>136</v>
      </c>
      <c r="F204" s="216" t="s">
        <v>298</v>
      </c>
      <c r="G204" s="203"/>
      <c r="H204" s="203"/>
      <c r="I204" s="206"/>
      <c r="J204" s="217">
        <f>BK204</f>
        <v>0</v>
      </c>
      <c r="K204" s="203"/>
      <c r="L204" s="208"/>
      <c r="M204" s="209"/>
      <c r="N204" s="210"/>
      <c r="O204" s="210"/>
      <c r="P204" s="211">
        <f>SUM(P205:P208)</f>
        <v>0</v>
      </c>
      <c r="Q204" s="210"/>
      <c r="R204" s="211">
        <f>SUM(R205:R208)</f>
        <v>0</v>
      </c>
      <c r="S204" s="210"/>
      <c r="T204" s="212">
        <f>SUM(T205:T208)</f>
        <v>0</v>
      </c>
      <c r="U204" s="12"/>
      <c r="V204" s="12"/>
      <c r="W204" s="12"/>
      <c r="X204" s="12"/>
      <c r="Y204" s="12"/>
      <c r="Z204" s="12"/>
      <c r="AA204" s="12"/>
      <c r="AB204" s="12"/>
      <c r="AC204" s="12"/>
      <c r="AD204" s="12"/>
      <c r="AE204" s="12"/>
      <c r="AR204" s="213" t="s">
        <v>84</v>
      </c>
      <c r="AT204" s="214" t="s">
        <v>75</v>
      </c>
      <c r="AU204" s="214" t="s">
        <v>84</v>
      </c>
      <c r="AY204" s="213" t="s">
        <v>129</v>
      </c>
      <c r="BK204" s="215">
        <f>SUM(BK205:BK208)</f>
        <v>0</v>
      </c>
    </row>
    <row r="205" s="2" customFormat="1" ht="14.4" customHeight="1">
      <c r="A205" s="38"/>
      <c r="B205" s="39"/>
      <c r="C205" s="218" t="s">
        <v>7</v>
      </c>
      <c r="D205" s="218" t="s">
        <v>131</v>
      </c>
      <c r="E205" s="219" t="s">
        <v>809</v>
      </c>
      <c r="F205" s="220" t="s">
        <v>810</v>
      </c>
      <c r="G205" s="221" t="s">
        <v>184</v>
      </c>
      <c r="H205" s="222">
        <v>4.2350000000000003</v>
      </c>
      <c r="I205" s="223"/>
      <c r="J205" s="224">
        <f>ROUND(I205*H205,2)</f>
        <v>0</v>
      </c>
      <c r="K205" s="220" t="s">
        <v>135</v>
      </c>
      <c r="L205" s="44"/>
      <c r="M205" s="225" t="s">
        <v>1</v>
      </c>
      <c r="N205" s="226" t="s">
        <v>41</v>
      </c>
      <c r="O205" s="91"/>
      <c r="P205" s="227">
        <f>O205*H205</f>
        <v>0</v>
      </c>
      <c r="Q205" s="227">
        <v>0</v>
      </c>
      <c r="R205" s="227">
        <f>Q205*H205</f>
        <v>0</v>
      </c>
      <c r="S205" s="227">
        <v>0</v>
      </c>
      <c r="T205" s="228">
        <f>S205*H205</f>
        <v>0</v>
      </c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R205" s="229" t="s">
        <v>136</v>
      </c>
      <c r="AT205" s="229" t="s">
        <v>131</v>
      </c>
      <c r="AU205" s="229" t="s">
        <v>86</v>
      </c>
      <c r="AY205" s="17" t="s">
        <v>129</v>
      </c>
      <c r="BE205" s="230">
        <f>IF(N205="základní",J205,0)</f>
        <v>0</v>
      </c>
      <c r="BF205" s="230">
        <f>IF(N205="snížená",J205,0)</f>
        <v>0</v>
      </c>
      <c r="BG205" s="230">
        <f>IF(N205="zákl. přenesená",J205,0)</f>
        <v>0</v>
      </c>
      <c r="BH205" s="230">
        <f>IF(N205="sníž. přenesená",J205,0)</f>
        <v>0</v>
      </c>
      <c r="BI205" s="230">
        <f>IF(N205="nulová",J205,0)</f>
        <v>0</v>
      </c>
      <c r="BJ205" s="17" t="s">
        <v>84</v>
      </c>
      <c r="BK205" s="230">
        <f>ROUND(I205*H205,2)</f>
        <v>0</v>
      </c>
      <c r="BL205" s="17" t="s">
        <v>136</v>
      </c>
      <c r="BM205" s="229" t="s">
        <v>811</v>
      </c>
    </row>
    <row r="206" s="2" customFormat="1">
      <c r="A206" s="38"/>
      <c r="B206" s="39"/>
      <c r="C206" s="40"/>
      <c r="D206" s="231" t="s">
        <v>138</v>
      </c>
      <c r="E206" s="40"/>
      <c r="F206" s="232" t="s">
        <v>812</v>
      </c>
      <c r="G206" s="40"/>
      <c r="H206" s="40"/>
      <c r="I206" s="233"/>
      <c r="J206" s="40"/>
      <c r="K206" s="40"/>
      <c r="L206" s="44"/>
      <c r="M206" s="234"/>
      <c r="N206" s="235"/>
      <c r="O206" s="91"/>
      <c r="P206" s="91"/>
      <c r="Q206" s="91"/>
      <c r="R206" s="91"/>
      <c r="S206" s="91"/>
      <c r="T206" s="92"/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T206" s="17" t="s">
        <v>138</v>
      </c>
      <c r="AU206" s="17" t="s">
        <v>86</v>
      </c>
    </row>
    <row r="207" s="13" customFormat="1">
      <c r="A207" s="13"/>
      <c r="B207" s="236"/>
      <c r="C207" s="237"/>
      <c r="D207" s="231" t="s">
        <v>140</v>
      </c>
      <c r="E207" s="238" t="s">
        <v>1</v>
      </c>
      <c r="F207" s="239" t="s">
        <v>813</v>
      </c>
      <c r="G207" s="237"/>
      <c r="H207" s="238" t="s">
        <v>1</v>
      </c>
      <c r="I207" s="240"/>
      <c r="J207" s="237"/>
      <c r="K207" s="237"/>
      <c r="L207" s="241"/>
      <c r="M207" s="242"/>
      <c r="N207" s="243"/>
      <c r="O207" s="243"/>
      <c r="P207" s="243"/>
      <c r="Q207" s="243"/>
      <c r="R207" s="243"/>
      <c r="S207" s="243"/>
      <c r="T207" s="244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45" t="s">
        <v>140</v>
      </c>
      <c r="AU207" s="245" t="s">
        <v>86</v>
      </c>
      <c r="AV207" s="13" t="s">
        <v>84</v>
      </c>
      <c r="AW207" s="13" t="s">
        <v>32</v>
      </c>
      <c r="AX207" s="13" t="s">
        <v>76</v>
      </c>
      <c r="AY207" s="245" t="s">
        <v>129</v>
      </c>
    </row>
    <row r="208" s="14" customFormat="1">
      <c r="A208" s="14"/>
      <c r="B208" s="246"/>
      <c r="C208" s="247"/>
      <c r="D208" s="231" t="s">
        <v>140</v>
      </c>
      <c r="E208" s="248" t="s">
        <v>1</v>
      </c>
      <c r="F208" s="249" t="s">
        <v>814</v>
      </c>
      <c r="G208" s="247"/>
      <c r="H208" s="250">
        <v>4.2350000000000003</v>
      </c>
      <c r="I208" s="251"/>
      <c r="J208" s="247"/>
      <c r="K208" s="247"/>
      <c r="L208" s="252"/>
      <c r="M208" s="253"/>
      <c r="N208" s="254"/>
      <c r="O208" s="254"/>
      <c r="P208" s="254"/>
      <c r="Q208" s="254"/>
      <c r="R208" s="254"/>
      <c r="S208" s="254"/>
      <c r="T208" s="255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56" t="s">
        <v>140</v>
      </c>
      <c r="AU208" s="256" t="s">
        <v>86</v>
      </c>
      <c r="AV208" s="14" t="s">
        <v>86</v>
      </c>
      <c r="AW208" s="14" t="s">
        <v>32</v>
      </c>
      <c r="AX208" s="14" t="s">
        <v>84</v>
      </c>
      <c r="AY208" s="256" t="s">
        <v>129</v>
      </c>
    </row>
    <row r="209" s="12" customFormat="1" ht="22.8" customHeight="1">
      <c r="A209" s="12"/>
      <c r="B209" s="202"/>
      <c r="C209" s="203"/>
      <c r="D209" s="204" t="s">
        <v>75</v>
      </c>
      <c r="E209" s="216" t="s">
        <v>181</v>
      </c>
      <c r="F209" s="216" t="s">
        <v>337</v>
      </c>
      <c r="G209" s="203"/>
      <c r="H209" s="203"/>
      <c r="I209" s="206"/>
      <c r="J209" s="217">
        <f>BK209</f>
        <v>0</v>
      </c>
      <c r="K209" s="203"/>
      <c r="L209" s="208"/>
      <c r="M209" s="209"/>
      <c r="N209" s="210"/>
      <c r="O209" s="210"/>
      <c r="P209" s="211">
        <f>SUM(P210:P213)</f>
        <v>0</v>
      </c>
      <c r="Q209" s="210"/>
      <c r="R209" s="211">
        <f>SUM(R210:R213)</f>
        <v>0.01908</v>
      </c>
      <c r="S209" s="210"/>
      <c r="T209" s="212">
        <f>SUM(T210:T213)</f>
        <v>0</v>
      </c>
      <c r="U209" s="12"/>
      <c r="V209" s="12"/>
      <c r="W209" s="12"/>
      <c r="X209" s="12"/>
      <c r="Y209" s="12"/>
      <c r="Z209" s="12"/>
      <c r="AA209" s="12"/>
      <c r="AB209" s="12"/>
      <c r="AC209" s="12"/>
      <c r="AD209" s="12"/>
      <c r="AE209" s="12"/>
      <c r="AR209" s="213" t="s">
        <v>84</v>
      </c>
      <c r="AT209" s="214" t="s">
        <v>75</v>
      </c>
      <c r="AU209" s="214" t="s">
        <v>84</v>
      </c>
      <c r="AY209" s="213" t="s">
        <v>129</v>
      </c>
      <c r="BK209" s="215">
        <f>SUM(BK210:BK213)</f>
        <v>0</v>
      </c>
    </row>
    <row r="210" s="2" customFormat="1" ht="14.4" customHeight="1">
      <c r="A210" s="38"/>
      <c r="B210" s="39"/>
      <c r="C210" s="218" t="s">
        <v>271</v>
      </c>
      <c r="D210" s="218" t="s">
        <v>131</v>
      </c>
      <c r="E210" s="219" t="s">
        <v>815</v>
      </c>
      <c r="F210" s="220" t="s">
        <v>816</v>
      </c>
      <c r="G210" s="221" t="s">
        <v>291</v>
      </c>
      <c r="H210" s="222">
        <v>212</v>
      </c>
      <c r="I210" s="223"/>
      <c r="J210" s="224">
        <f>ROUND(I210*H210,2)</f>
        <v>0</v>
      </c>
      <c r="K210" s="220" t="s">
        <v>135</v>
      </c>
      <c r="L210" s="44"/>
      <c r="M210" s="225" t="s">
        <v>1</v>
      </c>
      <c r="N210" s="226" t="s">
        <v>41</v>
      </c>
      <c r="O210" s="91"/>
      <c r="P210" s="227">
        <f>O210*H210</f>
        <v>0</v>
      </c>
      <c r="Q210" s="227">
        <v>9.0000000000000006E-05</v>
      </c>
      <c r="R210" s="227">
        <f>Q210*H210</f>
        <v>0.01908</v>
      </c>
      <c r="S210" s="227">
        <v>0</v>
      </c>
      <c r="T210" s="228">
        <f>S210*H210</f>
        <v>0</v>
      </c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R210" s="229" t="s">
        <v>136</v>
      </c>
      <c r="AT210" s="229" t="s">
        <v>131</v>
      </c>
      <c r="AU210" s="229" t="s">
        <v>86</v>
      </c>
      <c r="AY210" s="17" t="s">
        <v>129</v>
      </c>
      <c r="BE210" s="230">
        <f>IF(N210="základní",J210,0)</f>
        <v>0</v>
      </c>
      <c r="BF210" s="230">
        <f>IF(N210="snížená",J210,0)</f>
        <v>0</v>
      </c>
      <c r="BG210" s="230">
        <f>IF(N210="zákl. přenesená",J210,0)</f>
        <v>0</v>
      </c>
      <c r="BH210" s="230">
        <f>IF(N210="sníž. přenesená",J210,0)</f>
        <v>0</v>
      </c>
      <c r="BI210" s="230">
        <f>IF(N210="nulová",J210,0)</f>
        <v>0</v>
      </c>
      <c r="BJ210" s="17" t="s">
        <v>84</v>
      </c>
      <c r="BK210" s="230">
        <f>ROUND(I210*H210,2)</f>
        <v>0</v>
      </c>
      <c r="BL210" s="17" t="s">
        <v>136</v>
      </c>
      <c r="BM210" s="229" t="s">
        <v>817</v>
      </c>
    </row>
    <row r="211" s="2" customFormat="1">
      <c r="A211" s="38"/>
      <c r="B211" s="39"/>
      <c r="C211" s="40"/>
      <c r="D211" s="231" t="s">
        <v>138</v>
      </c>
      <c r="E211" s="40"/>
      <c r="F211" s="232" t="s">
        <v>818</v>
      </c>
      <c r="G211" s="40"/>
      <c r="H211" s="40"/>
      <c r="I211" s="233"/>
      <c r="J211" s="40"/>
      <c r="K211" s="40"/>
      <c r="L211" s="44"/>
      <c r="M211" s="234"/>
      <c r="N211" s="235"/>
      <c r="O211" s="91"/>
      <c r="P211" s="91"/>
      <c r="Q211" s="91"/>
      <c r="R211" s="91"/>
      <c r="S211" s="91"/>
      <c r="T211" s="92"/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T211" s="17" t="s">
        <v>138</v>
      </c>
      <c r="AU211" s="17" t="s">
        <v>86</v>
      </c>
    </row>
    <row r="212" s="13" customFormat="1">
      <c r="A212" s="13"/>
      <c r="B212" s="236"/>
      <c r="C212" s="237"/>
      <c r="D212" s="231" t="s">
        <v>140</v>
      </c>
      <c r="E212" s="238" t="s">
        <v>1</v>
      </c>
      <c r="F212" s="239" t="s">
        <v>819</v>
      </c>
      <c r="G212" s="237"/>
      <c r="H212" s="238" t="s">
        <v>1</v>
      </c>
      <c r="I212" s="240"/>
      <c r="J212" s="237"/>
      <c r="K212" s="237"/>
      <c r="L212" s="241"/>
      <c r="M212" s="242"/>
      <c r="N212" s="243"/>
      <c r="O212" s="243"/>
      <c r="P212" s="243"/>
      <c r="Q212" s="243"/>
      <c r="R212" s="243"/>
      <c r="S212" s="243"/>
      <c r="T212" s="244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45" t="s">
        <v>140</v>
      </c>
      <c r="AU212" s="245" t="s">
        <v>86</v>
      </c>
      <c r="AV212" s="13" t="s">
        <v>84</v>
      </c>
      <c r="AW212" s="13" t="s">
        <v>32</v>
      </c>
      <c r="AX212" s="13" t="s">
        <v>76</v>
      </c>
      <c r="AY212" s="245" t="s">
        <v>129</v>
      </c>
    </row>
    <row r="213" s="14" customFormat="1">
      <c r="A213" s="14"/>
      <c r="B213" s="246"/>
      <c r="C213" s="247"/>
      <c r="D213" s="231" t="s">
        <v>140</v>
      </c>
      <c r="E213" s="248" t="s">
        <v>1</v>
      </c>
      <c r="F213" s="249" t="s">
        <v>820</v>
      </c>
      <c r="G213" s="247"/>
      <c r="H213" s="250">
        <v>212</v>
      </c>
      <c r="I213" s="251"/>
      <c r="J213" s="247"/>
      <c r="K213" s="247"/>
      <c r="L213" s="252"/>
      <c r="M213" s="253"/>
      <c r="N213" s="254"/>
      <c r="O213" s="254"/>
      <c r="P213" s="254"/>
      <c r="Q213" s="254"/>
      <c r="R213" s="254"/>
      <c r="S213" s="254"/>
      <c r="T213" s="255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56" t="s">
        <v>140</v>
      </c>
      <c r="AU213" s="256" t="s">
        <v>86</v>
      </c>
      <c r="AV213" s="14" t="s">
        <v>86</v>
      </c>
      <c r="AW213" s="14" t="s">
        <v>32</v>
      </c>
      <c r="AX213" s="14" t="s">
        <v>84</v>
      </c>
      <c r="AY213" s="256" t="s">
        <v>129</v>
      </c>
    </row>
    <row r="214" s="12" customFormat="1" ht="22.8" customHeight="1">
      <c r="A214" s="12"/>
      <c r="B214" s="202"/>
      <c r="C214" s="203"/>
      <c r="D214" s="204" t="s">
        <v>75</v>
      </c>
      <c r="E214" s="216" t="s">
        <v>190</v>
      </c>
      <c r="F214" s="216" t="s">
        <v>403</v>
      </c>
      <c r="G214" s="203"/>
      <c r="H214" s="203"/>
      <c r="I214" s="206"/>
      <c r="J214" s="217">
        <f>BK214</f>
        <v>0</v>
      </c>
      <c r="K214" s="203"/>
      <c r="L214" s="208"/>
      <c r="M214" s="209"/>
      <c r="N214" s="210"/>
      <c r="O214" s="210"/>
      <c r="P214" s="211">
        <f>SUM(P215:P220)</f>
        <v>0</v>
      </c>
      <c r="Q214" s="210"/>
      <c r="R214" s="211">
        <f>SUM(R215:R220)</f>
        <v>0</v>
      </c>
      <c r="S214" s="210"/>
      <c r="T214" s="212">
        <f>SUM(T215:T220)</f>
        <v>0</v>
      </c>
      <c r="U214" s="12"/>
      <c r="V214" s="12"/>
      <c r="W214" s="12"/>
      <c r="X214" s="12"/>
      <c r="Y214" s="12"/>
      <c r="Z214" s="12"/>
      <c r="AA214" s="12"/>
      <c r="AB214" s="12"/>
      <c r="AC214" s="12"/>
      <c r="AD214" s="12"/>
      <c r="AE214" s="12"/>
      <c r="AR214" s="213" t="s">
        <v>84</v>
      </c>
      <c r="AT214" s="214" t="s">
        <v>75</v>
      </c>
      <c r="AU214" s="214" t="s">
        <v>84</v>
      </c>
      <c r="AY214" s="213" t="s">
        <v>129</v>
      </c>
      <c r="BK214" s="215">
        <f>SUM(BK215:BK220)</f>
        <v>0</v>
      </c>
    </row>
    <row r="215" s="2" customFormat="1" ht="24.15" customHeight="1">
      <c r="A215" s="38"/>
      <c r="B215" s="39"/>
      <c r="C215" s="218" t="s">
        <v>276</v>
      </c>
      <c r="D215" s="218" t="s">
        <v>131</v>
      </c>
      <c r="E215" s="219" t="s">
        <v>821</v>
      </c>
      <c r="F215" s="220" t="s">
        <v>822</v>
      </c>
      <c r="G215" s="221" t="s">
        <v>823</v>
      </c>
      <c r="H215" s="222">
        <v>3</v>
      </c>
      <c r="I215" s="223"/>
      <c r="J215" s="224">
        <f>ROUND(I215*H215,2)</f>
        <v>0</v>
      </c>
      <c r="K215" s="220" t="s">
        <v>135</v>
      </c>
      <c r="L215" s="44"/>
      <c r="M215" s="225" t="s">
        <v>1</v>
      </c>
      <c r="N215" s="226" t="s">
        <v>41</v>
      </c>
      <c r="O215" s="91"/>
      <c r="P215" s="227">
        <f>O215*H215</f>
        <v>0</v>
      </c>
      <c r="Q215" s="227">
        <v>0</v>
      </c>
      <c r="R215" s="227">
        <f>Q215*H215</f>
        <v>0</v>
      </c>
      <c r="S215" s="227">
        <v>0</v>
      </c>
      <c r="T215" s="228">
        <f>S215*H215</f>
        <v>0</v>
      </c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R215" s="229" t="s">
        <v>136</v>
      </c>
      <c r="AT215" s="229" t="s">
        <v>131</v>
      </c>
      <c r="AU215" s="229" t="s">
        <v>86</v>
      </c>
      <c r="AY215" s="17" t="s">
        <v>129</v>
      </c>
      <c r="BE215" s="230">
        <f>IF(N215="základní",J215,0)</f>
        <v>0</v>
      </c>
      <c r="BF215" s="230">
        <f>IF(N215="snížená",J215,0)</f>
        <v>0</v>
      </c>
      <c r="BG215" s="230">
        <f>IF(N215="zákl. přenesená",J215,0)</f>
        <v>0</v>
      </c>
      <c r="BH215" s="230">
        <f>IF(N215="sníž. přenesená",J215,0)</f>
        <v>0</v>
      </c>
      <c r="BI215" s="230">
        <f>IF(N215="nulová",J215,0)</f>
        <v>0</v>
      </c>
      <c r="BJ215" s="17" t="s">
        <v>84</v>
      </c>
      <c r="BK215" s="230">
        <f>ROUND(I215*H215,2)</f>
        <v>0</v>
      </c>
      <c r="BL215" s="17" t="s">
        <v>136</v>
      </c>
      <c r="BM215" s="229" t="s">
        <v>824</v>
      </c>
    </row>
    <row r="216" s="2" customFormat="1">
      <c r="A216" s="38"/>
      <c r="B216" s="39"/>
      <c r="C216" s="40"/>
      <c r="D216" s="231" t="s">
        <v>138</v>
      </c>
      <c r="E216" s="40"/>
      <c r="F216" s="232" t="s">
        <v>825</v>
      </c>
      <c r="G216" s="40"/>
      <c r="H216" s="40"/>
      <c r="I216" s="233"/>
      <c r="J216" s="40"/>
      <c r="K216" s="40"/>
      <c r="L216" s="44"/>
      <c r="M216" s="234"/>
      <c r="N216" s="235"/>
      <c r="O216" s="91"/>
      <c r="P216" s="91"/>
      <c r="Q216" s="91"/>
      <c r="R216" s="91"/>
      <c r="S216" s="91"/>
      <c r="T216" s="92"/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T216" s="17" t="s">
        <v>138</v>
      </c>
      <c r="AU216" s="17" t="s">
        <v>86</v>
      </c>
    </row>
    <row r="217" s="13" customFormat="1">
      <c r="A217" s="13"/>
      <c r="B217" s="236"/>
      <c r="C217" s="237"/>
      <c r="D217" s="231" t="s">
        <v>140</v>
      </c>
      <c r="E217" s="238" t="s">
        <v>1</v>
      </c>
      <c r="F217" s="239" t="s">
        <v>826</v>
      </c>
      <c r="G217" s="237"/>
      <c r="H217" s="238" t="s">
        <v>1</v>
      </c>
      <c r="I217" s="240"/>
      <c r="J217" s="237"/>
      <c r="K217" s="237"/>
      <c r="L217" s="241"/>
      <c r="M217" s="242"/>
      <c r="N217" s="243"/>
      <c r="O217" s="243"/>
      <c r="P217" s="243"/>
      <c r="Q217" s="243"/>
      <c r="R217" s="243"/>
      <c r="S217" s="243"/>
      <c r="T217" s="244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45" t="s">
        <v>140</v>
      </c>
      <c r="AU217" s="245" t="s">
        <v>86</v>
      </c>
      <c r="AV217" s="13" t="s">
        <v>84</v>
      </c>
      <c r="AW217" s="13" t="s">
        <v>32</v>
      </c>
      <c r="AX217" s="13" t="s">
        <v>76</v>
      </c>
      <c r="AY217" s="245" t="s">
        <v>129</v>
      </c>
    </row>
    <row r="218" s="13" customFormat="1">
      <c r="A218" s="13"/>
      <c r="B218" s="236"/>
      <c r="C218" s="237"/>
      <c r="D218" s="231" t="s">
        <v>140</v>
      </c>
      <c r="E218" s="238" t="s">
        <v>1</v>
      </c>
      <c r="F218" s="239" t="s">
        <v>827</v>
      </c>
      <c r="G218" s="237"/>
      <c r="H218" s="238" t="s">
        <v>1</v>
      </c>
      <c r="I218" s="240"/>
      <c r="J218" s="237"/>
      <c r="K218" s="237"/>
      <c r="L218" s="241"/>
      <c r="M218" s="242"/>
      <c r="N218" s="243"/>
      <c r="O218" s="243"/>
      <c r="P218" s="243"/>
      <c r="Q218" s="243"/>
      <c r="R218" s="243"/>
      <c r="S218" s="243"/>
      <c r="T218" s="244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45" t="s">
        <v>140</v>
      </c>
      <c r="AU218" s="245" t="s">
        <v>86</v>
      </c>
      <c r="AV218" s="13" t="s">
        <v>84</v>
      </c>
      <c r="AW218" s="13" t="s">
        <v>32</v>
      </c>
      <c r="AX218" s="13" t="s">
        <v>76</v>
      </c>
      <c r="AY218" s="245" t="s">
        <v>129</v>
      </c>
    </row>
    <row r="219" s="13" customFormat="1">
      <c r="A219" s="13"/>
      <c r="B219" s="236"/>
      <c r="C219" s="237"/>
      <c r="D219" s="231" t="s">
        <v>140</v>
      </c>
      <c r="E219" s="238" t="s">
        <v>1</v>
      </c>
      <c r="F219" s="239" t="s">
        <v>828</v>
      </c>
      <c r="G219" s="237"/>
      <c r="H219" s="238" t="s">
        <v>1</v>
      </c>
      <c r="I219" s="240"/>
      <c r="J219" s="237"/>
      <c r="K219" s="237"/>
      <c r="L219" s="241"/>
      <c r="M219" s="242"/>
      <c r="N219" s="243"/>
      <c r="O219" s="243"/>
      <c r="P219" s="243"/>
      <c r="Q219" s="243"/>
      <c r="R219" s="243"/>
      <c r="S219" s="243"/>
      <c r="T219" s="244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45" t="s">
        <v>140</v>
      </c>
      <c r="AU219" s="245" t="s">
        <v>86</v>
      </c>
      <c r="AV219" s="13" t="s">
        <v>84</v>
      </c>
      <c r="AW219" s="13" t="s">
        <v>32</v>
      </c>
      <c r="AX219" s="13" t="s">
        <v>76</v>
      </c>
      <c r="AY219" s="245" t="s">
        <v>129</v>
      </c>
    </row>
    <row r="220" s="14" customFormat="1">
      <c r="A220" s="14"/>
      <c r="B220" s="246"/>
      <c r="C220" s="247"/>
      <c r="D220" s="231" t="s">
        <v>140</v>
      </c>
      <c r="E220" s="248" t="s">
        <v>1</v>
      </c>
      <c r="F220" s="249" t="s">
        <v>150</v>
      </c>
      <c r="G220" s="247"/>
      <c r="H220" s="250">
        <v>3</v>
      </c>
      <c r="I220" s="251"/>
      <c r="J220" s="247"/>
      <c r="K220" s="247"/>
      <c r="L220" s="252"/>
      <c r="M220" s="253"/>
      <c r="N220" s="254"/>
      <c r="O220" s="254"/>
      <c r="P220" s="254"/>
      <c r="Q220" s="254"/>
      <c r="R220" s="254"/>
      <c r="S220" s="254"/>
      <c r="T220" s="255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256" t="s">
        <v>140</v>
      </c>
      <c r="AU220" s="256" t="s">
        <v>86</v>
      </c>
      <c r="AV220" s="14" t="s">
        <v>86</v>
      </c>
      <c r="AW220" s="14" t="s">
        <v>32</v>
      </c>
      <c r="AX220" s="14" t="s">
        <v>84</v>
      </c>
      <c r="AY220" s="256" t="s">
        <v>129</v>
      </c>
    </row>
    <row r="221" s="12" customFormat="1" ht="25.92" customHeight="1">
      <c r="A221" s="12"/>
      <c r="B221" s="202"/>
      <c r="C221" s="203"/>
      <c r="D221" s="204" t="s">
        <v>75</v>
      </c>
      <c r="E221" s="205" t="s">
        <v>829</v>
      </c>
      <c r="F221" s="205" t="s">
        <v>830</v>
      </c>
      <c r="G221" s="203"/>
      <c r="H221" s="203"/>
      <c r="I221" s="206"/>
      <c r="J221" s="207">
        <f>BK221</f>
        <v>0</v>
      </c>
      <c r="K221" s="203"/>
      <c r="L221" s="208"/>
      <c r="M221" s="209"/>
      <c r="N221" s="210"/>
      <c r="O221" s="210"/>
      <c r="P221" s="211">
        <f>P222</f>
        <v>0</v>
      </c>
      <c r="Q221" s="210"/>
      <c r="R221" s="211">
        <f>R222</f>
        <v>0.43797799999999998</v>
      </c>
      <c r="S221" s="210"/>
      <c r="T221" s="212">
        <f>T222</f>
        <v>0</v>
      </c>
      <c r="U221" s="12"/>
      <c r="V221" s="12"/>
      <c r="W221" s="12"/>
      <c r="X221" s="12"/>
      <c r="Y221" s="12"/>
      <c r="Z221" s="12"/>
      <c r="AA221" s="12"/>
      <c r="AB221" s="12"/>
      <c r="AC221" s="12"/>
      <c r="AD221" s="12"/>
      <c r="AE221" s="12"/>
      <c r="AR221" s="213" t="s">
        <v>86</v>
      </c>
      <c r="AT221" s="214" t="s">
        <v>75</v>
      </c>
      <c r="AU221" s="214" t="s">
        <v>76</v>
      </c>
      <c r="AY221" s="213" t="s">
        <v>129</v>
      </c>
      <c r="BK221" s="215">
        <f>BK222</f>
        <v>0</v>
      </c>
    </row>
    <row r="222" s="12" customFormat="1" ht="22.8" customHeight="1">
      <c r="A222" s="12"/>
      <c r="B222" s="202"/>
      <c r="C222" s="203"/>
      <c r="D222" s="204" t="s">
        <v>75</v>
      </c>
      <c r="E222" s="216" t="s">
        <v>831</v>
      </c>
      <c r="F222" s="216" t="s">
        <v>832</v>
      </c>
      <c r="G222" s="203"/>
      <c r="H222" s="203"/>
      <c r="I222" s="206"/>
      <c r="J222" s="217">
        <f>BK222</f>
        <v>0</v>
      </c>
      <c r="K222" s="203"/>
      <c r="L222" s="208"/>
      <c r="M222" s="209"/>
      <c r="N222" s="210"/>
      <c r="O222" s="210"/>
      <c r="P222" s="211">
        <f>SUM(P223:P276)</f>
        <v>0</v>
      </c>
      <c r="Q222" s="210"/>
      <c r="R222" s="211">
        <f>SUM(R223:R276)</f>
        <v>0.43797799999999998</v>
      </c>
      <c r="S222" s="210"/>
      <c r="T222" s="212">
        <f>SUM(T223:T276)</f>
        <v>0</v>
      </c>
      <c r="U222" s="12"/>
      <c r="V222" s="12"/>
      <c r="W222" s="12"/>
      <c r="X222" s="12"/>
      <c r="Y222" s="12"/>
      <c r="Z222" s="12"/>
      <c r="AA222" s="12"/>
      <c r="AB222" s="12"/>
      <c r="AC222" s="12"/>
      <c r="AD222" s="12"/>
      <c r="AE222" s="12"/>
      <c r="AR222" s="213" t="s">
        <v>86</v>
      </c>
      <c r="AT222" s="214" t="s">
        <v>75</v>
      </c>
      <c r="AU222" s="214" t="s">
        <v>84</v>
      </c>
      <c r="AY222" s="213" t="s">
        <v>129</v>
      </c>
      <c r="BK222" s="215">
        <f>SUM(BK223:BK276)</f>
        <v>0</v>
      </c>
    </row>
    <row r="223" s="2" customFormat="1" ht="24.15" customHeight="1">
      <c r="A223" s="38"/>
      <c r="B223" s="39"/>
      <c r="C223" s="218" t="s">
        <v>281</v>
      </c>
      <c r="D223" s="218" t="s">
        <v>131</v>
      </c>
      <c r="E223" s="219" t="s">
        <v>833</v>
      </c>
      <c r="F223" s="220" t="s">
        <v>834</v>
      </c>
      <c r="G223" s="221" t="s">
        <v>291</v>
      </c>
      <c r="H223" s="222">
        <v>220</v>
      </c>
      <c r="I223" s="223"/>
      <c r="J223" s="224">
        <f>ROUND(I223*H223,2)</f>
        <v>0</v>
      </c>
      <c r="K223" s="220" t="s">
        <v>135</v>
      </c>
      <c r="L223" s="44"/>
      <c r="M223" s="225" t="s">
        <v>1</v>
      </c>
      <c r="N223" s="226" t="s">
        <v>41</v>
      </c>
      <c r="O223" s="91"/>
      <c r="P223" s="227">
        <f>O223*H223</f>
        <v>0</v>
      </c>
      <c r="Q223" s="227">
        <v>0</v>
      </c>
      <c r="R223" s="227">
        <f>Q223*H223</f>
        <v>0</v>
      </c>
      <c r="S223" s="227">
        <v>0</v>
      </c>
      <c r="T223" s="228">
        <f>S223*H223</f>
        <v>0</v>
      </c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R223" s="229" t="s">
        <v>236</v>
      </c>
      <c r="AT223" s="229" t="s">
        <v>131</v>
      </c>
      <c r="AU223" s="229" t="s">
        <v>86</v>
      </c>
      <c r="AY223" s="17" t="s">
        <v>129</v>
      </c>
      <c r="BE223" s="230">
        <f>IF(N223="základní",J223,0)</f>
        <v>0</v>
      </c>
      <c r="BF223" s="230">
        <f>IF(N223="snížená",J223,0)</f>
        <v>0</v>
      </c>
      <c r="BG223" s="230">
        <f>IF(N223="zákl. přenesená",J223,0)</f>
        <v>0</v>
      </c>
      <c r="BH223" s="230">
        <f>IF(N223="sníž. přenesená",J223,0)</f>
        <v>0</v>
      </c>
      <c r="BI223" s="230">
        <f>IF(N223="nulová",J223,0)</f>
        <v>0</v>
      </c>
      <c r="BJ223" s="17" t="s">
        <v>84</v>
      </c>
      <c r="BK223" s="230">
        <f>ROUND(I223*H223,2)</f>
        <v>0</v>
      </c>
      <c r="BL223" s="17" t="s">
        <v>236</v>
      </c>
      <c r="BM223" s="229" t="s">
        <v>835</v>
      </c>
    </row>
    <row r="224" s="2" customFormat="1">
      <c r="A224" s="38"/>
      <c r="B224" s="39"/>
      <c r="C224" s="40"/>
      <c r="D224" s="231" t="s">
        <v>138</v>
      </c>
      <c r="E224" s="40"/>
      <c r="F224" s="232" t="s">
        <v>836</v>
      </c>
      <c r="G224" s="40"/>
      <c r="H224" s="40"/>
      <c r="I224" s="233"/>
      <c r="J224" s="40"/>
      <c r="K224" s="40"/>
      <c r="L224" s="44"/>
      <c r="M224" s="234"/>
      <c r="N224" s="235"/>
      <c r="O224" s="91"/>
      <c r="P224" s="91"/>
      <c r="Q224" s="91"/>
      <c r="R224" s="91"/>
      <c r="S224" s="91"/>
      <c r="T224" s="92"/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T224" s="17" t="s">
        <v>138</v>
      </c>
      <c r="AU224" s="17" t="s">
        <v>86</v>
      </c>
    </row>
    <row r="225" s="2" customFormat="1" ht="24.15" customHeight="1">
      <c r="A225" s="38"/>
      <c r="B225" s="39"/>
      <c r="C225" s="268" t="s">
        <v>288</v>
      </c>
      <c r="D225" s="268" t="s">
        <v>226</v>
      </c>
      <c r="E225" s="269" t="s">
        <v>837</v>
      </c>
      <c r="F225" s="270" t="s">
        <v>838</v>
      </c>
      <c r="G225" s="271" t="s">
        <v>291</v>
      </c>
      <c r="H225" s="272">
        <v>231</v>
      </c>
      <c r="I225" s="273"/>
      <c r="J225" s="274">
        <f>ROUND(I225*H225,2)</f>
        <v>0</v>
      </c>
      <c r="K225" s="270" t="s">
        <v>135</v>
      </c>
      <c r="L225" s="275"/>
      <c r="M225" s="276" t="s">
        <v>1</v>
      </c>
      <c r="N225" s="277" t="s">
        <v>41</v>
      </c>
      <c r="O225" s="91"/>
      <c r="P225" s="227">
        <f>O225*H225</f>
        <v>0</v>
      </c>
      <c r="Q225" s="227">
        <v>0.00025999999999999998</v>
      </c>
      <c r="R225" s="227">
        <f>Q225*H225</f>
        <v>0.060059999999999995</v>
      </c>
      <c r="S225" s="227">
        <v>0</v>
      </c>
      <c r="T225" s="228">
        <f>S225*H225</f>
        <v>0</v>
      </c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R225" s="229" t="s">
        <v>338</v>
      </c>
      <c r="AT225" s="229" t="s">
        <v>226</v>
      </c>
      <c r="AU225" s="229" t="s">
        <v>86</v>
      </c>
      <c r="AY225" s="17" t="s">
        <v>129</v>
      </c>
      <c r="BE225" s="230">
        <f>IF(N225="základní",J225,0)</f>
        <v>0</v>
      </c>
      <c r="BF225" s="230">
        <f>IF(N225="snížená",J225,0)</f>
        <v>0</v>
      </c>
      <c r="BG225" s="230">
        <f>IF(N225="zákl. přenesená",J225,0)</f>
        <v>0</v>
      </c>
      <c r="BH225" s="230">
        <f>IF(N225="sníž. přenesená",J225,0)</f>
        <v>0</v>
      </c>
      <c r="BI225" s="230">
        <f>IF(N225="nulová",J225,0)</f>
        <v>0</v>
      </c>
      <c r="BJ225" s="17" t="s">
        <v>84</v>
      </c>
      <c r="BK225" s="230">
        <f>ROUND(I225*H225,2)</f>
        <v>0</v>
      </c>
      <c r="BL225" s="17" t="s">
        <v>236</v>
      </c>
      <c r="BM225" s="229" t="s">
        <v>839</v>
      </c>
    </row>
    <row r="226" s="2" customFormat="1">
      <c r="A226" s="38"/>
      <c r="B226" s="39"/>
      <c r="C226" s="40"/>
      <c r="D226" s="231" t="s">
        <v>138</v>
      </c>
      <c r="E226" s="40"/>
      <c r="F226" s="232" t="s">
        <v>838</v>
      </c>
      <c r="G226" s="40"/>
      <c r="H226" s="40"/>
      <c r="I226" s="233"/>
      <c r="J226" s="40"/>
      <c r="K226" s="40"/>
      <c r="L226" s="44"/>
      <c r="M226" s="234"/>
      <c r="N226" s="235"/>
      <c r="O226" s="91"/>
      <c r="P226" s="91"/>
      <c r="Q226" s="91"/>
      <c r="R226" s="91"/>
      <c r="S226" s="91"/>
      <c r="T226" s="92"/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T226" s="17" t="s">
        <v>138</v>
      </c>
      <c r="AU226" s="17" t="s">
        <v>86</v>
      </c>
    </row>
    <row r="227" s="14" customFormat="1">
      <c r="A227" s="14"/>
      <c r="B227" s="246"/>
      <c r="C227" s="247"/>
      <c r="D227" s="231" t="s">
        <v>140</v>
      </c>
      <c r="E227" s="247"/>
      <c r="F227" s="249" t="s">
        <v>840</v>
      </c>
      <c r="G227" s="247"/>
      <c r="H227" s="250">
        <v>231</v>
      </c>
      <c r="I227" s="251"/>
      <c r="J227" s="247"/>
      <c r="K227" s="247"/>
      <c r="L227" s="252"/>
      <c r="M227" s="253"/>
      <c r="N227" s="254"/>
      <c r="O227" s="254"/>
      <c r="P227" s="254"/>
      <c r="Q227" s="254"/>
      <c r="R227" s="254"/>
      <c r="S227" s="254"/>
      <c r="T227" s="255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256" t="s">
        <v>140</v>
      </c>
      <c r="AU227" s="256" t="s">
        <v>86</v>
      </c>
      <c r="AV227" s="14" t="s">
        <v>86</v>
      </c>
      <c r="AW227" s="14" t="s">
        <v>4</v>
      </c>
      <c r="AX227" s="14" t="s">
        <v>84</v>
      </c>
      <c r="AY227" s="256" t="s">
        <v>129</v>
      </c>
    </row>
    <row r="228" s="2" customFormat="1" ht="24.15" customHeight="1">
      <c r="A228" s="38"/>
      <c r="B228" s="39"/>
      <c r="C228" s="218" t="s">
        <v>299</v>
      </c>
      <c r="D228" s="218" t="s">
        <v>131</v>
      </c>
      <c r="E228" s="219" t="s">
        <v>841</v>
      </c>
      <c r="F228" s="220" t="s">
        <v>842</v>
      </c>
      <c r="G228" s="221" t="s">
        <v>291</v>
      </c>
      <c r="H228" s="222">
        <v>50</v>
      </c>
      <c r="I228" s="223"/>
      <c r="J228" s="224">
        <f>ROUND(I228*H228,2)</f>
        <v>0</v>
      </c>
      <c r="K228" s="220" t="s">
        <v>135</v>
      </c>
      <c r="L228" s="44"/>
      <c r="M228" s="225" t="s">
        <v>1</v>
      </c>
      <c r="N228" s="226" t="s">
        <v>41</v>
      </c>
      <c r="O228" s="91"/>
      <c r="P228" s="227">
        <f>O228*H228</f>
        <v>0</v>
      </c>
      <c r="Q228" s="227">
        <v>0</v>
      </c>
      <c r="R228" s="227">
        <f>Q228*H228</f>
        <v>0</v>
      </c>
      <c r="S228" s="227">
        <v>0</v>
      </c>
      <c r="T228" s="228">
        <f>S228*H228</f>
        <v>0</v>
      </c>
      <c r="U228" s="38"/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  <c r="AR228" s="229" t="s">
        <v>236</v>
      </c>
      <c r="AT228" s="229" t="s">
        <v>131</v>
      </c>
      <c r="AU228" s="229" t="s">
        <v>86</v>
      </c>
      <c r="AY228" s="17" t="s">
        <v>129</v>
      </c>
      <c r="BE228" s="230">
        <f>IF(N228="základní",J228,0)</f>
        <v>0</v>
      </c>
      <c r="BF228" s="230">
        <f>IF(N228="snížená",J228,0)</f>
        <v>0</v>
      </c>
      <c r="BG228" s="230">
        <f>IF(N228="zákl. přenesená",J228,0)</f>
        <v>0</v>
      </c>
      <c r="BH228" s="230">
        <f>IF(N228="sníž. přenesená",J228,0)</f>
        <v>0</v>
      </c>
      <c r="BI228" s="230">
        <f>IF(N228="nulová",J228,0)</f>
        <v>0</v>
      </c>
      <c r="BJ228" s="17" t="s">
        <v>84</v>
      </c>
      <c r="BK228" s="230">
        <f>ROUND(I228*H228,2)</f>
        <v>0</v>
      </c>
      <c r="BL228" s="17" t="s">
        <v>236</v>
      </c>
      <c r="BM228" s="229" t="s">
        <v>843</v>
      </c>
    </row>
    <row r="229" s="2" customFormat="1">
      <c r="A229" s="38"/>
      <c r="B229" s="39"/>
      <c r="C229" s="40"/>
      <c r="D229" s="231" t="s">
        <v>138</v>
      </c>
      <c r="E229" s="40"/>
      <c r="F229" s="232" t="s">
        <v>844</v>
      </c>
      <c r="G229" s="40"/>
      <c r="H229" s="40"/>
      <c r="I229" s="233"/>
      <c r="J229" s="40"/>
      <c r="K229" s="40"/>
      <c r="L229" s="44"/>
      <c r="M229" s="234"/>
      <c r="N229" s="235"/>
      <c r="O229" s="91"/>
      <c r="P229" s="91"/>
      <c r="Q229" s="91"/>
      <c r="R229" s="91"/>
      <c r="S229" s="91"/>
      <c r="T229" s="92"/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T229" s="17" t="s">
        <v>138</v>
      </c>
      <c r="AU229" s="17" t="s">
        <v>86</v>
      </c>
    </row>
    <row r="230" s="2" customFormat="1" ht="24.15" customHeight="1">
      <c r="A230" s="38"/>
      <c r="B230" s="39"/>
      <c r="C230" s="268" t="s">
        <v>307</v>
      </c>
      <c r="D230" s="268" t="s">
        <v>226</v>
      </c>
      <c r="E230" s="269" t="s">
        <v>845</v>
      </c>
      <c r="F230" s="270" t="s">
        <v>846</v>
      </c>
      <c r="G230" s="271" t="s">
        <v>291</v>
      </c>
      <c r="H230" s="272">
        <v>57.5</v>
      </c>
      <c r="I230" s="273"/>
      <c r="J230" s="274">
        <f>ROUND(I230*H230,2)</f>
        <v>0</v>
      </c>
      <c r="K230" s="270" t="s">
        <v>135</v>
      </c>
      <c r="L230" s="275"/>
      <c r="M230" s="276" t="s">
        <v>1</v>
      </c>
      <c r="N230" s="277" t="s">
        <v>41</v>
      </c>
      <c r="O230" s="91"/>
      <c r="P230" s="227">
        <f>O230*H230</f>
        <v>0</v>
      </c>
      <c r="Q230" s="227">
        <v>0.00016000000000000001</v>
      </c>
      <c r="R230" s="227">
        <f>Q230*H230</f>
        <v>0.0092000000000000016</v>
      </c>
      <c r="S230" s="227">
        <v>0</v>
      </c>
      <c r="T230" s="228">
        <f>S230*H230</f>
        <v>0</v>
      </c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R230" s="229" t="s">
        <v>338</v>
      </c>
      <c r="AT230" s="229" t="s">
        <v>226</v>
      </c>
      <c r="AU230" s="229" t="s">
        <v>86</v>
      </c>
      <c r="AY230" s="17" t="s">
        <v>129</v>
      </c>
      <c r="BE230" s="230">
        <f>IF(N230="základní",J230,0)</f>
        <v>0</v>
      </c>
      <c r="BF230" s="230">
        <f>IF(N230="snížená",J230,0)</f>
        <v>0</v>
      </c>
      <c r="BG230" s="230">
        <f>IF(N230="zákl. přenesená",J230,0)</f>
        <v>0</v>
      </c>
      <c r="BH230" s="230">
        <f>IF(N230="sníž. přenesená",J230,0)</f>
        <v>0</v>
      </c>
      <c r="BI230" s="230">
        <f>IF(N230="nulová",J230,0)</f>
        <v>0</v>
      </c>
      <c r="BJ230" s="17" t="s">
        <v>84</v>
      </c>
      <c r="BK230" s="230">
        <f>ROUND(I230*H230,2)</f>
        <v>0</v>
      </c>
      <c r="BL230" s="17" t="s">
        <v>236</v>
      </c>
      <c r="BM230" s="229" t="s">
        <v>847</v>
      </c>
    </row>
    <row r="231" s="2" customFormat="1">
      <c r="A231" s="38"/>
      <c r="B231" s="39"/>
      <c r="C231" s="40"/>
      <c r="D231" s="231" t="s">
        <v>138</v>
      </c>
      <c r="E231" s="40"/>
      <c r="F231" s="232" t="s">
        <v>846</v>
      </c>
      <c r="G231" s="40"/>
      <c r="H231" s="40"/>
      <c r="I231" s="233"/>
      <c r="J231" s="40"/>
      <c r="K231" s="40"/>
      <c r="L231" s="44"/>
      <c r="M231" s="234"/>
      <c r="N231" s="235"/>
      <c r="O231" s="91"/>
      <c r="P231" s="91"/>
      <c r="Q231" s="91"/>
      <c r="R231" s="91"/>
      <c r="S231" s="91"/>
      <c r="T231" s="92"/>
      <c r="U231" s="38"/>
      <c r="V231" s="38"/>
      <c r="W231" s="38"/>
      <c r="X231" s="38"/>
      <c r="Y231" s="38"/>
      <c r="Z231" s="38"/>
      <c r="AA231" s="38"/>
      <c r="AB231" s="38"/>
      <c r="AC231" s="38"/>
      <c r="AD231" s="38"/>
      <c r="AE231" s="38"/>
      <c r="AT231" s="17" t="s">
        <v>138</v>
      </c>
      <c r="AU231" s="17" t="s">
        <v>86</v>
      </c>
    </row>
    <row r="232" s="14" customFormat="1">
      <c r="A232" s="14"/>
      <c r="B232" s="246"/>
      <c r="C232" s="247"/>
      <c r="D232" s="231" t="s">
        <v>140</v>
      </c>
      <c r="E232" s="247"/>
      <c r="F232" s="249" t="s">
        <v>848</v>
      </c>
      <c r="G232" s="247"/>
      <c r="H232" s="250">
        <v>57.5</v>
      </c>
      <c r="I232" s="251"/>
      <c r="J232" s="247"/>
      <c r="K232" s="247"/>
      <c r="L232" s="252"/>
      <c r="M232" s="253"/>
      <c r="N232" s="254"/>
      <c r="O232" s="254"/>
      <c r="P232" s="254"/>
      <c r="Q232" s="254"/>
      <c r="R232" s="254"/>
      <c r="S232" s="254"/>
      <c r="T232" s="255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T232" s="256" t="s">
        <v>140</v>
      </c>
      <c r="AU232" s="256" t="s">
        <v>86</v>
      </c>
      <c r="AV232" s="14" t="s">
        <v>86</v>
      </c>
      <c r="AW232" s="14" t="s">
        <v>4</v>
      </c>
      <c r="AX232" s="14" t="s">
        <v>84</v>
      </c>
      <c r="AY232" s="256" t="s">
        <v>129</v>
      </c>
    </row>
    <row r="233" s="2" customFormat="1" ht="24.15" customHeight="1">
      <c r="A233" s="38"/>
      <c r="B233" s="39"/>
      <c r="C233" s="218" t="s">
        <v>313</v>
      </c>
      <c r="D233" s="218" t="s">
        <v>131</v>
      </c>
      <c r="E233" s="219" t="s">
        <v>849</v>
      </c>
      <c r="F233" s="220" t="s">
        <v>850</v>
      </c>
      <c r="G233" s="221" t="s">
        <v>291</v>
      </c>
      <c r="H233" s="222">
        <v>212</v>
      </c>
      <c r="I233" s="223"/>
      <c r="J233" s="224">
        <f>ROUND(I233*H233,2)</f>
        <v>0</v>
      </c>
      <c r="K233" s="220" t="s">
        <v>135</v>
      </c>
      <c r="L233" s="44"/>
      <c r="M233" s="225" t="s">
        <v>1</v>
      </c>
      <c r="N233" s="226" t="s">
        <v>41</v>
      </c>
      <c r="O233" s="91"/>
      <c r="P233" s="227">
        <f>O233*H233</f>
        <v>0</v>
      </c>
      <c r="Q233" s="227">
        <v>0</v>
      </c>
      <c r="R233" s="227">
        <f>Q233*H233</f>
        <v>0</v>
      </c>
      <c r="S233" s="227">
        <v>0</v>
      </c>
      <c r="T233" s="228">
        <f>S233*H233</f>
        <v>0</v>
      </c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R233" s="229" t="s">
        <v>236</v>
      </c>
      <c r="AT233" s="229" t="s">
        <v>131</v>
      </c>
      <c r="AU233" s="229" t="s">
        <v>86</v>
      </c>
      <c r="AY233" s="17" t="s">
        <v>129</v>
      </c>
      <c r="BE233" s="230">
        <f>IF(N233="základní",J233,0)</f>
        <v>0</v>
      </c>
      <c r="BF233" s="230">
        <f>IF(N233="snížená",J233,0)</f>
        <v>0</v>
      </c>
      <c r="BG233" s="230">
        <f>IF(N233="zákl. přenesená",J233,0)</f>
        <v>0</v>
      </c>
      <c r="BH233" s="230">
        <f>IF(N233="sníž. přenesená",J233,0)</f>
        <v>0</v>
      </c>
      <c r="BI233" s="230">
        <f>IF(N233="nulová",J233,0)</f>
        <v>0</v>
      </c>
      <c r="BJ233" s="17" t="s">
        <v>84</v>
      </c>
      <c r="BK233" s="230">
        <f>ROUND(I233*H233,2)</f>
        <v>0</v>
      </c>
      <c r="BL233" s="17" t="s">
        <v>236</v>
      </c>
      <c r="BM233" s="229" t="s">
        <v>851</v>
      </c>
    </row>
    <row r="234" s="2" customFormat="1">
      <c r="A234" s="38"/>
      <c r="B234" s="39"/>
      <c r="C234" s="40"/>
      <c r="D234" s="231" t="s">
        <v>138</v>
      </c>
      <c r="E234" s="40"/>
      <c r="F234" s="232" t="s">
        <v>852</v>
      </c>
      <c r="G234" s="40"/>
      <c r="H234" s="40"/>
      <c r="I234" s="233"/>
      <c r="J234" s="40"/>
      <c r="K234" s="40"/>
      <c r="L234" s="44"/>
      <c r="M234" s="234"/>
      <c r="N234" s="235"/>
      <c r="O234" s="91"/>
      <c r="P234" s="91"/>
      <c r="Q234" s="91"/>
      <c r="R234" s="91"/>
      <c r="S234" s="91"/>
      <c r="T234" s="92"/>
      <c r="U234" s="38"/>
      <c r="V234" s="38"/>
      <c r="W234" s="38"/>
      <c r="X234" s="38"/>
      <c r="Y234" s="38"/>
      <c r="Z234" s="38"/>
      <c r="AA234" s="38"/>
      <c r="AB234" s="38"/>
      <c r="AC234" s="38"/>
      <c r="AD234" s="38"/>
      <c r="AE234" s="38"/>
      <c r="AT234" s="17" t="s">
        <v>138</v>
      </c>
      <c r="AU234" s="17" t="s">
        <v>86</v>
      </c>
    </row>
    <row r="235" s="13" customFormat="1">
      <c r="A235" s="13"/>
      <c r="B235" s="236"/>
      <c r="C235" s="237"/>
      <c r="D235" s="231" t="s">
        <v>140</v>
      </c>
      <c r="E235" s="238" t="s">
        <v>1</v>
      </c>
      <c r="F235" s="239" t="s">
        <v>853</v>
      </c>
      <c r="G235" s="237"/>
      <c r="H235" s="238" t="s">
        <v>1</v>
      </c>
      <c r="I235" s="240"/>
      <c r="J235" s="237"/>
      <c r="K235" s="237"/>
      <c r="L235" s="241"/>
      <c r="M235" s="242"/>
      <c r="N235" s="243"/>
      <c r="O235" s="243"/>
      <c r="P235" s="243"/>
      <c r="Q235" s="243"/>
      <c r="R235" s="243"/>
      <c r="S235" s="243"/>
      <c r="T235" s="244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45" t="s">
        <v>140</v>
      </c>
      <c r="AU235" s="245" t="s">
        <v>86</v>
      </c>
      <c r="AV235" s="13" t="s">
        <v>84</v>
      </c>
      <c r="AW235" s="13" t="s">
        <v>32</v>
      </c>
      <c r="AX235" s="13" t="s">
        <v>76</v>
      </c>
      <c r="AY235" s="245" t="s">
        <v>129</v>
      </c>
    </row>
    <row r="236" s="14" customFormat="1">
      <c r="A236" s="14"/>
      <c r="B236" s="246"/>
      <c r="C236" s="247"/>
      <c r="D236" s="231" t="s">
        <v>140</v>
      </c>
      <c r="E236" s="248" t="s">
        <v>1</v>
      </c>
      <c r="F236" s="249" t="s">
        <v>820</v>
      </c>
      <c r="G236" s="247"/>
      <c r="H236" s="250">
        <v>212</v>
      </c>
      <c r="I236" s="251"/>
      <c r="J236" s="247"/>
      <c r="K236" s="247"/>
      <c r="L236" s="252"/>
      <c r="M236" s="253"/>
      <c r="N236" s="254"/>
      <c r="O236" s="254"/>
      <c r="P236" s="254"/>
      <c r="Q236" s="254"/>
      <c r="R236" s="254"/>
      <c r="S236" s="254"/>
      <c r="T236" s="255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T236" s="256" t="s">
        <v>140</v>
      </c>
      <c r="AU236" s="256" t="s">
        <v>86</v>
      </c>
      <c r="AV236" s="14" t="s">
        <v>86</v>
      </c>
      <c r="AW236" s="14" t="s">
        <v>32</v>
      </c>
      <c r="AX236" s="14" t="s">
        <v>84</v>
      </c>
      <c r="AY236" s="256" t="s">
        <v>129</v>
      </c>
    </row>
    <row r="237" s="2" customFormat="1" ht="24.15" customHeight="1">
      <c r="A237" s="38"/>
      <c r="B237" s="39"/>
      <c r="C237" s="268" t="s">
        <v>319</v>
      </c>
      <c r="D237" s="268" t="s">
        <v>226</v>
      </c>
      <c r="E237" s="269" t="s">
        <v>854</v>
      </c>
      <c r="F237" s="270" t="s">
        <v>855</v>
      </c>
      <c r="G237" s="271" t="s">
        <v>291</v>
      </c>
      <c r="H237" s="272">
        <v>243.80000000000001</v>
      </c>
      <c r="I237" s="273"/>
      <c r="J237" s="274">
        <f>ROUND(I237*H237,2)</f>
        <v>0</v>
      </c>
      <c r="K237" s="270" t="s">
        <v>135</v>
      </c>
      <c r="L237" s="275"/>
      <c r="M237" s="276" t="s">
        <v>1</v>
      </c>
      <c r="N237" s="277" t="s">
        <v>41</v>
      </c>
      <c r="O237" s="91"/>
      <c r="P237" s="227">
        <f>O237*H237</f>
        <v>0</v>
      </c>
      <c r="Q237" s="227">
        <v>0.00060999999999999997</v>
      </c>
      <c r="R237" s="227">
        <f>Q237*H237</f>
        <v>0.14871799999999999</v>
      </c>
      <c r="S237" s="227">
        <v>0</v>
      </c>
      <c r="T237" s="228">
        <f>S237*H237</f>
        <v>0</v>
      </c>
      <c r="U237" s="38"/>
      <c r="V237" s="38"/>
      <c r="W237" s="38"/>
      <c r="X237" s="38"/>
      <c r="Y237" s="38"/>
      <c r="Z237" s="38"/>
      <c r="AA237" s="38"/>
      <c r="AB237" s="38"/>
      <c r="AC237" s="38"/>
      <c r="AD237" s="38"/>
      <c r="AE237" s="38"/>
      <c r="AR237" s="229" t="s">
        <v>338</v>
      </c>
      <c r="AT237" s="229" t="s">
        <v>226</v>
      </c>
      <c r="AU237" s="229" t="s">
        <v>86</v>
      </c>
      <c r="AY237" s="17" t="s">
        <v>129</v>
      </c>
      <c r="BE237" s="230">
        <f>IF(N237="základní",J237,0)</f>
        <v>0</v>
      </c>
      <c r="BF237" s="230">
        <f>IF(N237="snížená",J237,0)</f>
        <v>0</v>
      </c>
      <c r="BG237" s="230">
        <f>IF(N237="zákl. přenesená",J237,0)</f>
        <v>0</v>
      </c>
      <c r="BH237" s="230">
        <f>IF(N237="sníž. přenesená",J237,0)</f>
        <v>0</v>
      </c>
      <c r="BI237" s="230">
        <f>IF(N237="nulová",J237,0)</f>
        <v>0</v>
      </c>
      <c r="BJ237" s="17" t="s">
        <v>84</v>
      </c>
      <c r="BK237" s="230">
        <f>ROUND(I237*H237,2)</f>
        <v>0</v>
      </c>
      <c r="BL237" s="17" t="s">
        <v>236</v>
      </c>
      <c r="BM237" s="229" t="s">
        <v>856</v>
      </c>
    </row>
    <row r="238" s="2" customFormat="1">
      <c r="A238" s="38"/>
      <c r="B238" s="39"/>
      <c r="C238" s="40"/>
      <c r="D238" s="231" t="s">
        <v>138</v>
      </c>
      <c r="E238" s="40"/>
      <c r="F238" s="232" t="s">
        <v>855</v>
      </c>
      <c r="G238" s="40"/>
      <c r="H238" s="40"/>
      <c r="I238" s="233"/>
      <c r="J238" s="40"/>
      <c r="K238" s="40"/>
      <c r="L238" s="44"/>
      <c r="M238" s="234"/>
      <c r="N238" s="235"/>
      <c r="O238" s="91"/>
      <c r="P238" s="91"/>
      <c r="Q238" s="91"/>
      <c r="R238" s="91"/>
      <c r="S238" s="91"/>
      <c r="T238" s="92"/>
      <c r="U238" s="38"/>
      <c r="V238" s="38"/>
      <c r="W238" s="38"/>
      <c r="X238" s="38"/>
      <c r="Y238" s="38"/>
      <c r="Z238" s="38"/>
      <c r="AA238" s="38"/>
      <c r="AB238" s="38"/>
      <c r="AC238" s="38"/>
      <c r="AD238" s="38"/>
      <c r="AE238" s="38"/>
      <c r="AT238" s="17" t="s">
        <v>138</v>
      </c>
      <c r="AU238" s="17" t="s">
        <v>86</v>
      </c>
    </row>
    <row r="239" s="14" customFormat="1">
      <c r="A239" s="14"/>
      <c r="B239" s="246"/>
      <c r="C239" s="247"/>
      <c r="D239" s="231" t="s">
        <v>140</v>
      </c>
      <c r="E239" s="247"/>
      <c r="F239" s="249" t="s">
        <v>857</v>
      </c>
      <c r="G239" s="247"/>
      <c r="H239" s="250">
        <v>243.80000000000001</v>
      </c>
      <c r="I239" s="251"/>
      <c r="J239" s="247"/>
      <c r="K239" s="247"/>
      <c r="L239" s="252"/>
      <c r="M239" s="253"/>
      <c r="N239" s="254"/>
      <c r="O239" s="254"/>
      <c r="P239" s="254"/>
      <c r="Q239" s="254"/>
      <c r="R239" s="254"/>
      <c r="S239" s="254"/>
      <c r="T239" s="255"/>
      <c r="U239" s="14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T239" s="256" t="s">
        <v>140</v>
      </c>
      <c r="AU239" s="256" t="s">
        <v>86</v>
      </c>
      <c r="AV239" s="14" t="s">
        <v>86</v>
      </c>
      <c r="AW239" s="14" t="s">
        <v>4</v>
      </c>
      <c r="AX239" s="14" t="s">
        <v>84</v>
      </c>
      <c r="AY239" s="256" t="s">
        <v>129</v>
      </c>
    </row>
    <row r="240" s="2" customFormat="1" ht="24.15" customHeight="1">
      <c r="A240" s="38"/>
      <c r="B240" s="39"/>
      <c r="C240" s="218" t="s">
        <v>325</v>
      </c>
      <c r="D240" s="218" t="s">
        <v>131</v>
      </c>
      <c r="E240" s="219" t="s">
        <v>858</v>
      </c>
      <c r="F240" s="220" t="s">
        <v>859</v>
      </c>
      <c r="G240" s="221" t="s">
        <v>146</v>
      </c>
      <c r="H240" s="222">
        <v>2</v>
      </c>
      <c r="I240" s="223"/>
      <c r="J240" s="224">
        <f>ROUND(I240*H240,2)</f>
        <v>0</v>
      </c>
      <c r="K240" s="220" t="s">
        <v>135</v>
      </c>
      <c r="L240" s="44"/>
      <c r="M240" s="225" t="s">
        <v>1</v>
      </c>
      <c r="N240" s="226" t="s">
        <v>41</v>
      </c>
      <c r="O240" s="91"/>
      <c r="P240" s="227">
        <f>O240*H240</f>
        <v>0</v>
      </c>
      <c r="Q240" s="227">
        <v>0</v>
      </c>
      <c r="R240" s="227">
        <f>Q240*H240</f>
        <v>0</v>
      </c>
      <c r="S240" s="227">
        <v>0</v>
      </c>
      <c r="T240" s="228">
        <f>S240*H240</f>
        <v>0</v>
      </c>
      <c r="U240" s="38"/>
      <c r="V240" s="38"/>
      <c r="W240" s="38"/>
      <c r="X240" s="38"/>
      <c r="Y240" s="38"/>
      <c r="Z240" s="38"/>
      <c r="AA240" s="38"/>
      <c r="AB240" s="38"/>
      <c r="AC240" s="38"/>
      <c r="AD240" s="38"/>
      <c r="AE240" s="38"/>
      <c r="AR240" s="229" t="s">
        <v>236</v>
      </c>
      <c r="AT240" s="229" t="s">
        <v>131</v>
      </c>
      <c r="AU240" s="229" t="s">
        <v>86</v>
      </c>
      <c r="AY240" s="17" t="s">
        <v>129</v>
      </c>
      <c r="BE240" s="230">
        <f>IF(N240="základní",J240,0)</f>
        <v>0</v>
      </c>
      <c r="BF240" s="230">
        <f>IF(N240="snížená",J240,0)</f>
        <v>0</v>
      </c>
      <c r="BG240" s="230">
        <f>IF(N240="zákl. přenesená",J240,0)</f>
        <v>0</v>
      </c>
      <c r="BH240" s="230">
        <f>IF(N240="sníž. přenesená",J240,0)</f>
        <v>0</v>
      </c>
      <c r="BI240" s="230">
        <f>IF(N240="nulová",J240,0)</f>
        <v>0</v>
      </c>
      <c r="BJ240" s="17" t="s">
        <v>84</v>
      </c>
      <c r="BK240" s="230">
        <f>ROUND(I240*H240,2)</f>
        <v>0</v>
      </c>
      <c r="BL240" s="17" t="s">
        <v>236</v>
      </c>
      <c r="BM240" s="229" t="s">
        <v>860</v>
      </c>
    </row>
    <row r="241" s="2" customFormat="1">
      <c r="A241" s="38"/>
      <c r="B241" s="39"/>
      <c r="C241" s="40"/>
      <c r="D241" s="231" t="s">
        <v>138</v>
      </c>
      <c r="E241" s="40"/>
      <c r="F241" s="232" t="s">
        <v>861</v>
      </c>
      <c r="G241" s="40"/>
      <c r="H241" s="40"/>
      <c r="I241" s="233"/>
      <c r="J241" s="40"/>
      <c r="K241" s="40"/>
      <c r="L241" s="44"/>
      <c r="M241" s="234"/>
      <c r="N241" s="235"/>
      <c r="O241" s="91"/>
      <c r="P241" s="91"/>
      <c r="Q241" s="91"/>
      <c r="R241" s="91"/>
      <c r="S241" s="91"/>
      <c r="T241" s="92"/>
      <c r="U241" s="38"/>
      <c r="V241" s="38"/>
      <c r="W241" s="38"/>
      <c r="X241" s="38"/>
      <c r="Y241" s="38"/>
      <c r="Z241" s="38"/>
      <c r="AA241" s="38"/>
      <c r="AB241" s="38"/>
      <c r="AC241" s="38"/>
      <c r="AD241" s="38"/>
      <c r="AE241" s="38"/>
      <c r="AT241" s="17" t="s">
        <v>138</v>
      </c>
      <c r="AU241" s="17" t="s">
        <v>86</v>
      </c>
    </row>
    <row r="242" s="2" customFormat="1" ht="24.15" customHeight="1">
      <c r="A242" s="38"/>
      <c r="B242" s="39"/>
      <c r="C242" s="268" t="s">
        <v>332</v>
      </c>
      <c r="D242" s="268" t="s">
        <v>226</v>
      </c>
      <c r="E242" s="269" t="s">
        <v>862</v>
      </c>
      <c r="F242" s="270" t="s">
        <v>863</v>
      </c>
      <c r="G242" s="271" t="s">
        <v>146</v>
      </c>
      <c r="H242" s="272">
        <v>2</v>
      </c>
      <c r="I242" s="273"/>
      <c r="J242" s="274">
        <f>ROUND(I242*H242,2)</f>
        <v>0</v>
      </c>
      <c r="K242" s="270" t="s">
        <v>1</v>
      </c>
      <c r="L242" s="275"/>
      <c r="M242" s="276" t="s">
        <v>1</v>
      </c>
      <c r="N242" s="277" t="s">
        <v>41</v>
      </c>
      <c r="O242" s="91"/>
      <c r="P242" s="227">
        <f>O242*H242</f>
        <v>0</v>
      </c>
      <c r="Q242" s="227">
        <v>0</v>
      </c>
      <c r="R242" s="227">
        <f>Q242*H242</f>
        <v>0</v>
      </c>
      <c r="S242" s="227">
        <v>0</v>
      </c>
      <c r="T242" s="228">
        <f>S242*H242</f>
        <v>0</v>
      </c>
      <c r="U242" s="38"/>
      <c r="V242" s="38"/>
      <c r="W242" s="38"/>
      <c r="X242" s="38"/>
      <c r="Y242" s="38"/>
      <c r="Z242" s="38"/>
      <c r="AA242" s="38"/>
      <c r="AB242" s="38"/>
      <c r="AC242" s="38"/>
      <c r="AD242" s="38"/>
      <c r="AE242" s="38"/>
      <c r="AR242" s="229" t="s">
        <v>338</v>
      </c>
      <c r="AT242" s="229" t="s">
        <v>226</v>
      </c>
      <c r="AU242" s="229" t="s">
        <v>86</v>
      </c>
      <c r="AY242" s="17" t="s">
        <v>129</v>
      </c>
      <c r="BE242" s="230">
        <f>IF(N242="základní",J242,0)</f>
        <v>0</v>
      </c>
      <c r="BF242" s="230">
        <f>IF(N242="snížená",J242,0)</f>
        <v>0</v>
      </c>
      <c r="BG242" s="230">
        <f>IF(N242="zákl. přenesená",J242,0)</f>
        <v>0</v>
      </c>
      <c r="BH242" s="230">
        <f>IF(N242="sníž. přenesená",J242,0)</f>
        <v>0</v>
      </c>
      <c r="BI242" s="230">
        <f>IF(N242="nulová",J242,0)</f>
        <v>0</v>
      </c>
      <c r="BJ242" s="17" t="s">
        <v>84</v>
      </c>
      <c r="BK242" s="230">
        <f>ROUND(I242*H242,2)</f>
        <v>0</v>
      </c>
      <c r="BL242" s="17" t="s">
        <v>236</v>
      </c>
      <c r="BM242" s="229" t="s">
        <v>864</v>
      </c>
    </row>
    <row r="243" s="2" customFormat="1">
      <c r="A243" s="38"/>
      <c r="B243" s="39"/>
      <c r="C243" s="40"/>
      <c r="D243" s="231" t="s">
        <v>138</v>
      </c>
      <c r="E243" s="40"/>
      <c r="F243" s="232" t="s">
        <v>863</v>
      </c>
      <c r="G243" s="40"/>
      <c r="H243" s="40"/>
      <c r="I243" s="233"/>
      <c r="J243" s="40"/>
      <c r="K243" s="40"/>
      <c r="L243" s="44"/>
      <c r="M243" s="234"/>
      <c r="N243" s="235"/>
      <c r="O243" s="91"/>
      <c r="P243" s="91"/>
      <c r="Q243" s="91"/>
      <c r="R243" s="91"/>
      <c r="S243" s="91"/>
      <c r="T243" s="92"/>
      <c r="U243" s="38"/>
      <c r="V243" s="38"/>
      <c r="W243" s="38"/>
      <c r="X243" s="38"/>
      <c r="Y243" s="38"/>
      <c r="Z243" s="38"/>
      <c r="AA243" s="38"/>
      <c r="AB243" s="38"/>
      <c r="AC243" s="38"/>
      <c r="AD243" s="38"/>
      <c r="AE243" s="38"/>
      <c r="AT243" s="17" t="s">
        <v>138</v>
      </c>
      <c r="AU243" s="17" t="s">
        <v>86</v>
      </c>
    </row>
    <row r="244" s="2" customFormat="1" ht="24.15" customHeight="1">
      <c r="A244" s="38"/>
      <c r="B244" s="39"/>
      <c r="C244" s="218" t="s">
        <v>338</v>
      </c>
      <c r="D244" s="218" t="s">
        <v>131</v>
      </c>
      <c r="E244" s="219" t="s">
        <v>865</v>
      </c>
      <c r="F244" s="220" t="s">
        <v>866</v>
      </c>
      <c r="G244" s="221" t="s">
        <v>146</v>
      </c>
      <c r="H244" s="222">
        <v>7</v>
      </c>
      <c r="I244" s="223"/>
      <c r="J244" s="224">
        <f>ROUND(I244*H244,2)</f>
        <v>0</v>
      </c>
      <c r="K244" s="220" t="s">
        <v>135</v>
      </c>
      <c r="L244" s="44"/>
      <c r="M244" s="225" t="s">
        <v>1</v>
      </c>
      <c r="N244" s="226" t="s">
        <v>41</v>
      </c>
      <c r="O244" s="91"/>
      <c r="P244" s="227">
        <f>O244*H244</f>
        <v>0</v>
      </c>
      <c r="Q244" s="227">
        <v>0</v>
      </c>
      <c r="R244" s="227">
        <f>Q244*H244</f>
        <v>0</v>
      </c>
      <c r="S244" s="227">
        <v>0</v>
      </c>
      <c r="T244" s="228">
        <f>S244*H244</f>
        <v>0</v>
      </c>
      <c r="U244" s="38"/>
      <c r="V244" s="38"/>
      <c r="W244" s="38"/>
      <c r="X244" s="38"/>
      <c r="Y244" s="38"/>
      <c r="Z244" s="38"/>
      <c r="AA244" s="38"/>
      <c r="AB244" s="38"/>
      <c r="AC244" s="38"/>
      <c r="AD244" s="38"/>
      <c r="AE244" s="38"/>
      <c r="AR244" s="229" t="s">
        <v>236</v>
      </c>
      <c r="AT244" s="229" t="s">
        <v>131</v>
      </c>
      <c r="AU244" s="229" t="s">
        <v>86</v>
      </c>
      <c r="AY244" s="17" t="s">
        <v>129</v>
      </c>
      <c r="BE244" s="230">
        <f>IF(N244="základní",J244,0)</f>
        <v>0</v>
      </c>
      <c r="BF244" s="230">
        <f>IF(N244="snížená",J244,0)</f>
        <v>0</v>
      </c>
      <c r="BG244" s="230">
        <f>IF(N244="zákl. přenesená",J244,0)</f>
        <v>0</v>
      </c>
      <c r="BH244" s="230">
        <f>IF(N244="sníž. přenesená",J244,0)</f>
        <v>0</v>
      </c>
      <c r="BI244" s="230">
        <f>IF(N244="nulová",J244,0)</f>
        <v>0</v>
      </c>
      <c r="BJ244" s="17" t="s">
        <v>84</v>
      </c>
      <c r="BK244" s="230">
        <f>ROUND(I244*H244,2)</f>
        <v>0</v>
      </c>
      <c r="BL244" s="17" t="s">
        <v>236</v>
      </c>
      <c r="BM244" s="229" t="s">
        <v>867</v>
      </c>
    </row>
    <row r="245" s="2" customFormat="1">
      <c r="A245" s="38"/>
      <c r="B245" s="39"/>
      <c r="C245" s="40"/>
      <c r="D245" s="231" t="s">
        <v>138</v>
      </c>
      <c r="E245" s="40"/>
      <c r="F245" s="232" t="s">
        <v>868</v>
      </c>
      <c r="G245" s="40"/>
      <c r="H245" s="40"/>
      <c r="I245" s="233"/>
      <c r="J245" s="40"/>
      <c r="K245" s="40"/>
      <c r="L245" s="44"/>
      <c r="M245" s="234"/>
      <c r="N245" s="235"/>
      <c r="O245" s="91"/>
      <c r="P245" s="91"/>
      <c r="Q245" s="91"/>
      <c r="R245" s="91"/>
      <c r="S245" s="91"/>
      <c r="T245" s="92"/>
      <c r="U245" s="38"/>
      <c r="V245" s="38"/>
      <c r="W245" s="38"/>
      <c r="X245" s="38"/>
      <c r="Y245" s="38"/>
      <c r="Z245" s="38"/>
      <c r="AA245" s="38"/>
      <c r="AB245" s="38"/>
      <c r="AC245" s="38"/>
      <c r="AD245" s="38"/>
      <c r="AE245" s="38"/>
      <c r="AT245" s="17" t="s">
        <v>138</v>
      </c>
      <c r="AU245" s="17" t="s">
        <v>86</v>
      </c>
    </row>
    <row r="246" s="2" customFormat="1" ht="37.8" customHeight="1">
      <c r="A246" s="38"/>
      <c r="B246" s="39"/>
      <c r="C246" s="218" t="s">
        <v>344</v>
      </c>
      <c r="D246" s="218" t="s">
        <v>131</v>
      </c>
      <c r="E246" s="219" t="s">
        <v>869</v>
      </c>
      <c r="F246" s="220" t="s">
        <v>870</v>
      </c>
      <c r="G246" s="221" t="s">
        <v>146</v>
      </c>
      <c r="H246" s="222">
        <v>13</v>
      </c>
      <c r="I246" s="223"/>
      <c r="J246" s="224">
        <f>ROUND(I246*H246,2)</f>
        <v>0</v>
      </c>
      <c r="K246" s="220" t="s">
        <v>135</v>
      </c>
      <c r="L246" s="44"/>
      <c r="M246" s="225" t="s">
        <v>1</v>
      </c>
      <c r="N246" s="226" t="s">
        <v>41</v>
      </c>
      <c r="O246" s="91"/>
      <c r="P246" s="227">
        <f>O246*H246</f>
        <v>0</v>
      </c>
      <c r="Q246" s="227">
        <v>0</v>
      </c>
      <c r="R246" s="227">
        <f>Q246*H246</f>
        <v>0</v>
      </c>
      <c r="S246" s="227">
        <v>0</v>
      </c>
      <c r="T246" s="228">
        <f>S246*H246</f>
        <v>0</v>
      </c>
      <c r="U246" s="38"/>
      <c r="V246" s="38"/>
      <c r="W246" s="38"/>
      <c r="X246" s="38"/>
      <c r="Y246" s="38"/>
      <c r="Z246" s="38"/>
      <c r="AA246" s="38"/>
      <c r="AB246" s="38"/>
      <c r="AC246" s="38"/>
      <c r="AD246" s="38"/>
      <c r="AE246" s="38"/>
      <c r="AR246" s="229" t="s">
        <v>236</v>
      </c>
      <c r="AT246" s="229" t="s">
        <v>131</v>
      </c>
      <c r="AU246" s="229" t="s">
        <v>86</v>
      </c>
      <c r="AY246" s="17" t="s">
        <v>129</v>
      </c>
      <c r="BE246" s="230">
        <f>IF(N246="základní",J246,0)</f>
        <v>0</v>
      </c>
      <c r="BF246" s="230">
        <f>IF(N246="snížená",J246,0)</f>
        <v>0</v>
      </c>
      <c r="BG246" s="230">
        <f>IF(N246="zákl. přenesená",J246,0)</f>
        <v>0</v>
      </c>
      <c r="BH246" s="230">
        <f>IF(N246="sníž. přenesená",J246,0)</f>
        <v>0</v>
      </c>
      <c r="BI246" s="230">
        <f>IF(N246="nulová",J246,0)</f>
        <v>0</v>
      </c>
      <c r="BJ246" s="17" t="s">
        <v>84</v>
      </c>
      <c r="BK246" s="230">
        <f>ROUND(I246*H246,2)</f>
        <v>0</v>
      </c>
      <c r="BL246" s="17" t="s">
        <v>236</v>
      </c>
      <c r="BM246" s="229" t="s">
        <v>871</v>
      </c>
    </row>
    <row r="247" s="2" customFormat="1">
      <c r="A247" s="38"/>
      <c r="B247" s="39"/>
      <c r="C247" s="40"/>
      <c r="D247" s="231" t="s">
        <v>138</v>
      </c>
      <c r="E247" s="40"/>
      <c r="F247" s="232" t="s">
        <v>872</v>
      </c>
      <c r="G247" s="40"/>
      <c r="H247" s="40"/>
      <c r="I247" s="233"/>
      <c r="J247" s="40"/>
      <c r="K247" s="40"/>
      <c r="L247" s="44"/>
      <c r="M247" s="234"/>
      <c r="N247" s="235"/>
      <c r="O247" s="91"/>
      <c r="P247" s="91"/>
      <c r="Q247" s="91"/>
      <c r="R247" s="91"/>
      <c r="S247" s="91"/>
      <c r="T247" s="92"/>
      <c r="U247" s="38"/>
      <c r="V247" s="38"/>
      <c r="W247" s="38"/>
      <c r="X247" s="38"/>
      <c r="Y247" s="38"/>
      <c r="Z247" s="38"/>
      <c r="AA247" s="38"/>
      <c r="AB247" s="38"/>
      <c r="AC247" s="38"/>
      <c r="AD247" s="38"/>
      <c r="AE247" s="38"/>
      <c r="AT247" s="17" t="s">
        <v>138</v>
      </c>
      <c r="AU247" s="17" t="s">
        <v>86</v>
      </c>
    </row>
    <row r="248" s="2" customFormat="1" ht="24.15" customHeight="1">
      <c r="A248" s="38"/>
      <c r="B248" s="39"/>
      <c r="C248" s="218" t="s">
        <v>352</v>
      </c>
      <c r="D248" s="218" t="s">
        <v>131</v>
      </c>
      <c r="E248" s="219" t="s">
        <v>873</v>
      </c>
      <c r="F248" s="220" t="s">
        <v>874</v>
      </c>
      <c r="G248" s="221" t="s">
        <v>146</v>
      </c>
      <c r="H248" s="222">
        <v>1</v>
      </c>
      <c r="I248" s="223"/>
      <c r="J248" s="224">
        <f>ROUND(I248*H248,2)</f>
        <v>0</v>
      </c>
      <c r="K248" s="220" t="s">
        <v>135</v>
      </c>
      <c r="L248" s="44"/>
      <c r="M248" s="225" t="s">
        <v>1</v>
      </c>
      <c r="N248" s="226" t="s">
        <v>41</v>
      </c>
      <c r="O248" s="91"/>
      <c r="P248" s="227">
        <f>O248*H248</f>
        <v>0</v>
      </c>
      <c r="Q248" s="227">
        <v>0</v>
      </c>
      <c r="R248" s="227">
        <f>Q248*H248</f>
        <v>0</v>
      </c>
      <c r="S248" s="227">
        <v>0</v>
      </c>
      <c r="T248" s="228">
        <f>S248*H248</f>
        <v>0</v>
      </c>
      <c r="U248" s="38"/>
      <c r="V248" s="38"/>
      <c r="W248" s="38"/>
      <c r="X248" s="38"/>
      <c r="Y248" s="38"/>
      <c r="Z248" s="38"/>
      <c r="AA248" s="38"/>
      <c r="AB248" s="38"/>
      <c r="AC248" s="38"/>
      <c r="AD248" s="38"/>
      <c r="AE248" s="38"/>
      <c r="AR248" s="229" t="s">
        <v>236</v>
      </c>
      <c r="AT248" s="229" t="s">
        <v>131</v>
      </c>
      <c r="AU248" s="229" t="s">
        <v>86</v>
      </c>
      <c r="AY248" s="17" t="s">
        <v>129</v>
      </c>
      <c r="BE248" s="230">
        <f>IF(N248="základní",J248,0)</f>
        <v>0</v>
      </c>
      <c r="BF248" s="230">
        <f>IF(N248="snížená",J248,0)</f>
        <v>0</v>
      </c>
      <c r="BG248" s="230">
        <f>IF(N248="zákl. přenesená",J248,0)</f>
        <v>0</v>
      </c>
      <c r="BH248" s="230">
        <f>IF(N248="sníž. přenesená",J248,0)</f>
        <v>0</v>
      </c>
      <c r="BI248" s="230">
        <f>IF(N248="nulová",J248,0)</f>
        <v>0</v>
      </c>
      <c r="BJ248" s="17" t="s">
        <v>84</v>
      </c>
      <c r="BK248" s="230">
        <f>ROUND(I248*H248,2)</f>
        <v>0</v>
      </c>
      <c r="BL248" s="17" t="s">
        <v>236</v>
      </c>
      <c r="BM248" s="229" t="s">
        <v>875</v>
      </c>
    </row>
    <row r="249" s="2" customFormat="1">
      <c r="A249" s="38"/>
      <c r="B249" s="39"/>
      <c r="C249" s="40"/>
      <c r="D249" s="231" t="s">
        <v>138</v>
      </c>
      <c r="E249" s="40"/>
      <c r="F249" s="232" t="s">
        <v>876</v>
      </c>
      <c r="G249" s="40"/>
      <c r="H249" s="40"/>
      <c r="I249" s="233"/>
      <c r="J249" s="40"/>
      <c r="K249" s="40"/>
      <c r="L249" s="44"/>
      <c r="M249" s="234"/>
      <c r="N249" s="235"/>
      <c r="O249" s="91"/>
      <c r="P249" s="91"/>
      <c r="Q249" s="91"/>
      <c r="R249" s="91"/>
      <c r="S249" s="91"/>
      <c r="T249" s="92"/>
      <c r="U249" s="38"/>
      <c r="V249" s="38"/>
      <c r="W249" s="38"/>
      <c r="X249" s="38"/>
      <c r="Y249" s="38"/>
      <c r="Z249" s="38"/>
      <c r="AA249" s="38"/>
      <c r="AB249" s="38"/>
      <c r="AC249" s="38"/>
      <c r="AD249" s="38"/>
      <c r="AE249" s="38"/>
      <c r="AT249" s="17" t="s">
        <v>138</v>
      </c>
      <c r="AU249" s="17" t="s">
        <v>86</v>
      </c>
    </row>
    <row r="250" s="13" customFormat="1">
      <c r="A250" s="13"/>
      <c r="B250" s="236"/>
      <c r="C250" s="237"/>
      <c r="D250" s="231" t="s">
        <v>140</v>
      </c>
      <c r="E250" s="238" t="s">
        <v>1</v>
      </c>
      <c r="F250" s="239" t="s">
        <v>877</v>
      </c>
      <c r="G250" s="237"/>
      <c r="H250" s="238" t="s">
        <v>1</v>
      </c>
      <c r="I250" s="240"/>
      <c r="J250" s="237"/>
      <c r="K250" s="237"/>
      <c r="L250" s="241"/>
      <c r="M250" s="242"/>
      <c r="N250" s="243"/>
      <c r="O250" s="243"/>
      <c r="P250" s="243"/>
      <c r="Q250" s="243"/>
      <c r="R250" s="243"/>
      <c r="S250" s="243"/>
      <c r="T250" s="244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45" t="s">
        <v>140</v>
      </c>
      <c r="AU250" s="245" t="s">
        <v>86</v>
      </c>
      <c r="AV250" s="13" t="s">
        <v>84</v>
      </c>
      <c r="AW250" s="13" t="s">
        <v>32</v>
      </c>
      <c r="AX250" s="13" t="s">
        <v>76</v>
      </c>
      <c r="AY250" s="245" t="s">
        <v>129</v>
      </c>
    </row>
    <row r="251" s="13" customFormat="1">
      <c r="A251" s="13"/>
      <c r="B251" s="236"/>
      <c r="C251" s="237"/>
      <c r="D251" s="231" t="s">
        <v>140</v>
      </c>
      <c r="E251" s="238" t="s">
        <v>1</v>
      </c>
      <c r="F251" s="239" t="s">
        <v>878</v>
      </c>
      <c r="G251" s="237"/>
      <c r="H251" s="238" t="s">
        <v>1</v>
      </c>
      <c r="I251" s="240"/>
      <c r="J251" s="237"/>
      <c r="K251" s="237"/>
      <c r="L251" s="241"/>
      <c r="M251" s="242"/>
      <c r="N251" s="243"/>
      <c r="O251" s="243"/>
      <c r="P251" s="243"/>
      <c r="Q251" s="243"/>
      <c r="R251" s="243"/>
      <c r="S251" s="243"/>
      <c r="T251" s="244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45" t="s">
        <v>140</v>
      </c>
      <c r="AU251" s="245" t="s">
        <v>86</v>
      </c>
      <c r="AV251" s="13" t="s">
        <v>84</v>
      </c>
      <c r="AW251" s="13" t="s">
        <v>32</v>
      </c>
      <c r="AX251" s="13" t="s">
        <v>76</v>
      </c>
      <c r="AY251" s="245" t="s">
        <v>129</v>
      </c>
    </row>
    <row r="252" s="13" customFormat="1">
      <c r="A252" s="13"/>
      <c r="B252" s="236"/>
      <c r="C252" s="237"/>
      <c r="D252" s="231" t="s">
        <v>140</v>
      </c>
      <c r="E252" s="238" t="s">
        <v>1</v>
      </c>
      <c r="F252" s="239" t="s">
        <v>879</v>
      </c>
      <c r="G252" s="237"/>
      <c r="H252" s="238" t="s">
        <v>1</v>
      </c>
      <c r="I252" s="240"/>
      <c r="J252" s="237"/>
      <c r="K252" s="237"/>
      <c r="L252" s="241"/>
      <c r="M252" s="242"/>
      <c r="N252" s="243"/>
      <c r="O252" s="243"/>
      <c r="P252" s="243"/>
      <c r="Q252" s="243"/>
      <c r="R252" s="243"/>
      <c r="S252" s="243"/>
      <c r="T252" s="244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45" t="s">
        <v>140</v>
      </c>
      <c r="AU252" s="245" t="s">
        <v>86</v>
      </c>
      <c r="AV252" s="13" t="s">
        <v>84</v>
      </c>
      <c r="AW252" s="13" t="s">
        <v>32</v>
      </c>
      <c r="AX252" s="13" t="s">
        <v>76</v>
      </c>
      <c r="AY252" s="245" t="s">
        <v>129</v>
      </c>
    </row>
    <row r="253" s="14" customFormat="1">
      <c r="A253" s="14"/>
      <c r="B253" s="246"/>
      <c r="C253" s="247"/>
      <c r="D253" s="231" t="s">
        <v>140</v>
      </c>
      <c r="E253" s="248" t="s">
        <v>1</v>
      </c>
      <c r="F253" s="249" t="s">
        <v>84</v>
      </c>
      <c r="G253" s="247"/>
      <c r="H253" s="250">
        <v>1</v>
      </c>
      <c r="I253" s="251"/>
      <c r="J253" s="247"/>
      <c r="K253" s="247"/>
      <c r="L253" s="252"/>
      <c r="M253" s="253"/>
      <c r="N253" s="254"/>
      <c r="O253" s="254"/>
      <c r="P253" s="254"/>
      <c r="Q253" s="254"/>
      <c r="R253" s="254"/>
      <c r="S253" s="254"/>
      <c r="T253" s="255"/>
      <c r="U253" s="14"/>
      <c r="V253" s="14"/>
      <c r="W253" s="14"/>
      <c r="X253" s="14"/>
      <c r="Y253" s="14"/>
      <c r="Z253" s="14"/>
      <c r="AA253" s="14"/>
      <c r="AB253" s="14"/>
      <c r="AC253" s="14"/>
      <c r="AD253" s="14"/>
      <c r="AE253" s="14"/>
      <c r="AT253" s="256" t="s">
        <v>140</v>
      </c>
      <c r="AU253" s="256" t="s">
        <v>86</v>
      </c>
      <c r="AV253" s="14" t="s">
        <v>86</v>
      </c>
      <c r="AW253" s="14" t="s">
        <v>32</v>
      </c>
      <c r="AX253" s="14" t="s">
        <v>84</v>
      </c>
      <c r="AY253" s="256" t="s">
        <v>129</v>
      </c>
    </row>
    <row r="254" s="2" customFormat="1" ht="24.15" customHeight="1">
      <c r="A254" s="38"/>
      <c r="B254" s="39"/>
      <c r="C254" s="218" t="s">
        <v>356</v>
      </c>
      <c r="D254" s="218" t="s">
        <v>131</v>
      </c>
      <c r="E254" s="219" t="s">
        <v>880</v>
      </c>
      <c r="F254" s="220" t="s">
        <v>881</v>
      </c>
      <c r="G254" s="221" t="s">
        <v>291</v>
      </c>
      <c r="H254" s="222">
        <v>220</v>
      </c>
      <c r="I254" s="223"/>
      <c r="J254" s="224">
        <f>ROUND(I254*H254,2)</f>
        <v>0</v>
      </c>
      <c r="K254" s="220" t="s">
        <v>135</v>
      </c>
      <c r="L254" s="44"/>
      <c r="M254" s="225" t="s">
        <v>1</v>
      </c>
      <c r="N254" s="226" t="s">
        <v>41</v>
      </c>
      <c r="O254" s="91"/>
      <c r="P254" s="227">
        <f>O254*H254</f>
        <v>0</v>
      </c>
      <c r="Q254" s="227">
        <v>0</v>
      </c>
      <c r="R254" s="227">
        <f>Q254*H254</f>
        <v>0</v>
      </c>
      <c r="S254" s="227">
        <v>0</v>
      </c>
      <c r="T254" s="228">
        <f>S254*H254</f>
        <v>0</v>
      </c>
      <c r="U254" s="38"/>
      <c r="V254" s="38"/>
      <c r="W254" s="38"/>
      <c r="X254" s="38"/>
      <c r="Y254" s="38"/>
      <c r="Z254" s="38"/>
      <c r="AA254" s="38"/>
      <c r="AB254" s="38"/>
      <c r="AC254" s="38"/>
      <c r="AD254" s="38"/>
      <c r="AE254" s="38"/>
      <c r="AR254" s="229" t="s">
        <v>236</v>
      </c>
      <c r="AT254" s="229" t="s">
        <v>131</v>
      </c>
      <c r="AU254" s="229" t="s">
        <v>86</v>
      </c>
      <c r="AY254" s="17" t="s">
        <v>129</v>
      </c>
      <c r="BE254" s="230">
        <f>IF(N254="základní",J254,0)</f>
        <v>0</v>
      </c>
      <c r="BF254" s="230">
        <f>IF(N254="snížená",J254,0)</f>
        <v>0</v>
      </c>
      <c r="BG254" s="230">
        <f>IF(N254="zákl. přenesená",J254,0)</f>
        <v>0</v>
      </c>
      <c r="BH254" s="230">
        <f>IF(N254="sníž. přenesená",J254,0)</f>
        <v>0</v>
      </c>
      <c r="BI254" s="230">
        <f>IF(N254="nulová",J254,0)</f>
        <v>0</v>
      </c>
      <c r="BJ254" s="17" t="s">
        <v>84</v>
      </c>
      <c r="BK254" s="230">
        <f>ROUND(I254*H254,2)</f>
        <v>0</v>
      </c>
      <c r="BL254" s="17" t="s">
        <v>236</v>
      </c>
      <c r="BM254" s="229" t="s">
        <v>882</v>
      </c>
    </row>
    <row r="255" s="2" customFormat="1">
      <c r="A255" s="38"/>
      <c r="B255" s="39"/>
      <c r="C255" s="40"/>
      <c r="D255" s="231" t="s">
        <v>138</v>
      </c>
      <c r="E255" s="40"/>
      <c r="F255" s="232" t="s">
        <v>883</v>
      </c>
      <c r="G255" s="40"/>
      <c r="H255" s="40"/>
      <c r="I255" s="233"/>
      <c r="J255" s="40"/>
      <c r="K255" s="40"/>
      <c r="L255" s="44"/>
      <c r="M255" s="234"/>
      <c r="N255" s="235"/>
      <c r="O255" s="91"/>
      <c r="P255" s="91"/>
      <c r="Q255" s="91"/>
      <c r="R255" s="91"/>
      <c r="S255" s="91"/>
      <c r="T255" s="92"/>
      <c r="U255" s="38"/>
      <c r="V255" s="38"/>
      <c r="W255" s="38"/>
      <c r="X255" s="38"/>
      <c r="Y255" s="38"/>
      <c r="Z255" s="38"/>
      <c r="AA255" s="38"/>
      <c r="AB255" s="38"/>
      <c r="AC255" s="38"/>
      <c r="AD255" s="38"/>
      <c r="AE255" s="38"/>
      <c r="AT255" s="17" t="s">
        <v>138</v>
      </c>
      <c r="AU255" s="17" t="s">
        <v>86</v>
      </c>
    </row>
    <row r="256" s="2" customFormat="1" ht="14.4" customHeight="1">
      <c r="A256" s="38"/>
      <c r="B256" s="39"/>
      <c r="C256" s="268" t="s">
        <v>360</v>
      </c>
      <c r="D256" s="268" t="s">
        <v>226</v>
      </c>
      <c r="E256" s="269" t="s">
        <v>884</v>
      </c>
      <c r="F256" s="270" t="s">
        <v>885</v>
      </c>
      <c r="G256" s="271" t="s">
        <v>255</v>
      </c>
      <c r="H256" s="272">
        <v>220</v>
      </c>
      <c r="I256" s="273"/>
      <c r="J256" s="274">
        <f>ROUND(I256*H256,2)</f>
        <v>0</v>
      </c>
      <c r="K256" s="270" t="s">
        <v>135</v>
      </c>
      <c r="L256" s="275"/>
      <c r="M256" s="276" t="s">
        <v>1</v>
      </c>
      <c r="N256" s="277" t="s">
        <v>41</v>
      </c>
      <c r="O256" s="91"/>
      <c r="P256" s="227">
        <f>O256*H256</f>
        <v>0</v>
      </c>
      <c r="Q256" s="227">
        <v>0.001</v>
      </c>
      <c r="R256" s="227">
        <f>Q256*H256</f>
        <v>0.22</v>
      </c>
      <c r="S256" s="227">
        <v>0</v>
      </c>
      <c r="T256" s="228">
        <f>S256*H256</f>
        <v>0</v>
      </c>
      <c r="U256" s="38"/>
      <c r="V256" s="38"/>
      <c r="W256" s="38"/>
      <c r="X256" s="38"/>
      <c r="Y256" s="38"/>
      <c r="Z256" s="38"/>
      <c r="AA256" s="38"/>
      <c r="AB256" s="38"/>
      <c r="AC256" s="38"/>
      <c r="AD256" s="38"/>
      <c r="AE256" s="38"/>
      <c r="AR256" s="229" t="s">
        <v>338</v>
      </c>
      <c r="AT256" s="229" t="s">
        <v>226</v>
      </c>
      <c r="AU256" s="229" t="s">
        <v>86</v>
      </c>
      <c r="AY256" s="17" t="s">
        <v>129</v>
      </c>
      <c r="BE256" s="230">
        <f>IF(N256="základní",J256,0)</f>
        <v>0</v>
      </c>
      <c r="BF256" s="230">
        <f>IF(N256="snížená",J256,0)</f>
        <v>0</v>
      </c>
      <c r="BG256" s="230">
        <f>IF(N256="zákl. přenesená",J256,0)</f>
        <v>0</v>
      </c>
      <c r="BH256" s="230">
        <f>IF(N256="sníž. přenesená",J256,0)</f>
        <v>0</v>
      </c>
      <c r="BI256" s="230">
        <f>IF(N256="nulová",J256,0)</f>
        <v>0</v>
      </c>
      <c r="BJ256" s="17" t="s">
        <v>84</v>
      </c>
      <c r="BK256" s="230">
        <f>ROUND(I256*H256,2)</f>
        <v>0</v>
      </c>
      <c r="BL256" s="17" t="s">
        <v>236</v>
      </c>
      <c r="BM256" s="229" t="s">
        <v>886</v>
      </c>
    </row>
    <row r="257" s="2" customFormat="1">
      <c r="A257" s="38"/>
      <c r="B257" s="39"/>
      <c r="C257" s="40"/>
      <c r="D257" s="231" t="s">
        <v>138</v>
      </c>
      <c r="E257" s="40"/>
      <c r="F257" s="232" t="s">
        <v>885</v>
      </c>
      <c r="G257" s="40"/>
      <c r="H257" s="40"/>
      <c r="I257" s="233"/>
      <c r="J257" s="40"/>
      <c r="K257" s="40"/>
      <c r="L257" s="44"/>
      <c r="M257" s="234"/>
      <c r="N257" s="235"/>
      <c r="O257" s="91"/>
      <c r="P257" s="91"/>
      <c r="Q257" s="91"/>
      <c r="R257" s="91"/>
      <c r="S257" s="91"/>
      <c r="T257" s="92"/>
      <c r="U257" s="38"/>
      <c r="V257" s="38"/>
      <c r="W257" s="38"/>
      <c r="X257" s="38"/>
      <c r="Y257" s="38"/>
      <c r="Z257" s="38"/>
      <c r="AA257" s="38"/>
      <c r="AB257" s="38"/>
      <c r="AC257" s="38"/>
      <c r="AD257" s="38"/>
      <c r="AE257" s="38"/>
      <c r="AT257" s="17" t="s">
        <v>138</v>
      </c>
      <c r="AU257" s="17" t="s">
        <v>86</v>
      </c>
    </row>
    <row r="258" s="2" customFormat="1" ht="14.4" customHeight="1">
      <c r="A258" s="38"/>
      <c r="B258" s="39"/>
      <c r="C258" s="268" t="s">
        <v>364</v>
      </c>
      <c r="D258" s="268" t="s">
        <v>226</v>
      </c>
      <c r="E258" s="269" t="s">
        <v>887</v>
      </c>
      <c r="F258" s="270" t="s">
        <v>888</v>
      </c>
      <c r="G258" s="271" t="s">
        <v>146</v>
      </c>
      <c r="H258" s="272">
        <v>10</v>
      </c>
      <c r="I258" s="273"/>
      <c r="J258" s="274">
        <f>ROUND(I258*H258,2)</f>
        <v>0</v>
      </c>
      <c r="K258" s="270" t="s">
        <v>1</v>
      </c>
      <c r="L258" s="275"/>
      <c r="M258" s="276" t="s">
        <v>1</v>
      </c>
      <c r="N258" s="277" t="s">
        <v>41</v>
      </c>
      <c r="O258" s="91"/>
      <c r="P258" s="227">
        <f>O258*H258</f>
        <v>0</v>
      </c>
      <c r="Q258" s="227">
        <v>0</v>
      </c>
      <c r="R258" s="227">
        <f>Q258*H258</f>
        <v>0</v>
      </c>
      <c r="S258" s="227">
        <v>0</v>
      </c>
      <c r="T258" s="228">
        <f>S258*H258</f>
        <v>0</v>
      </c>
      <c r="U258" s="38"/>
      <c r="V258" s="38"/>
      <c r="W258" s="38"/>
      <c r="X258" s="38"/>
      <c r="Y258" s="38"/>
      <c r="Z258" s="38"/>
      <c r="AA258" s="38"/>
      <c r="AB258" s="38"/>
      <c r="AC258" s="38"/>
      <c r="AD258" s="38"/>
      <c r="AE258" s="38"/>
      <c r="AR258" s="229" t="s">
        <v>338</v>
      </c>
      <c r="AT258" s="229" t="s">
        <v>226</v>
      </c>
      <c r="AU258" s="229" t="s">
        <v>86</v>
      </c>
      <c r="AY258" s="17" t="s">
        <v>129</v>
      </c>
      <c r="BE258" s="230">
        <f>IF(N258="základní",J258,0)</f>
        <v>0</v>
      </c>
      <c r="BF258" s="230">
        <f>IF(N258="snížená",J258,0)</f>
        <v>0</v>
      </c>
      <c r="BG258" s="230">
        <f>IF(N258="zákl. přenesená",J258,0)</f>
        <v>0</v>
      </c>
      <c r="BH258" s="230">
        <f>IF(N258="sníž. přenesená",J258,0)</f>
        <v>0</v>
      </c>
      <c r="BI258" s="230">
        <f>IF(N258="nulová",J258,0)</f>
        <v>0</v>
      </c>
      <c r="BJ258" s="17" t="s">
        <v>84</v>
      </c>
      <c r="BK258" s="230">
        <f>ROUND(I258*H258,2)</f>
        <v>0</v>
      </c>
      <c r="BL258" s="17" t="s">
        <v>236</v>
      </c>
      <c r="BM258" s="229" t="s">
        <v>889</v>
      </c>
    </row>
    <row r="259" s="2" customFormat="1">
      <c r="A259" s="38"/>
      <c r="B259" s="39"/>
      <c r="C259" s="40"/>
      <c r="D259" s="231" t="s">
        <v>138</v>
      </c>
      <c r="E259" s="40"/>
      <c r="F259" s="232" t="s">
        <v>888</v>
      </c>
      <c r="G259" s="40"/>
      <c r="H259" s="40"/>
      <c r="I259" s="233"/>
      <c r="J259" s="40"/>
      <c r="K259" s="40"/>
      <c r="L259" s="44"/>
      <c r="M259" s="234"/>
      <c r="N259" s="235"/>
      <c r="O259" s="91"/>
      <c r="P259" s="91"/>
      <c r="Q259" s="91"/>
      <c r="R259" s="91"/>
      <c r="S259" s="91"/>
      <c r="T259" s="92"/>
      <c r="U259" s="38"/>
      <c r="V259" s="38"/>
      <c r="W259" s="38"/>
      <c r="X259" s="38"/>
      <c r="Y259" s="38"/>
      <c r="Z259" s="38"/>
      <c r="AA259" s="38"/>
      <c r="AB259" s="38"/>
      <c r="AC259" s="38"/>
      <c r="AD259" s="38"/>
      <c r="AE259" s="38"/>
      <c r="AT259" s="17" t="s">
        <v>138</v>
      </c>
      <c r="AU259" s="17" t="s">
        <v>86</v>
      </c>
    </row>
    <row r="260" s="2" customFormat="1" ht="14.4" customHeight="1">
      <c r="A260" s="38"/>
      <c r="B260" s="39"/>
      <c r="C260" s="218" t="s">
        <v>369</v>
      </c>
      <c r="D260" s="218" t="s">
        <v>131</v>
      </c>
      <c r="E260" s="219" t="s">
        <v>890</v>
      </c>
      <c r="F260" s="220" t="s">
        <v>891</v>
      </c>
      <c r="G260" s="221" t="s">
        <v>146</v>
      </c>
      <c r="H260" s="222">
        <v>2</v>
      </c>
      <c r="I260" s="223"/>
      <c r="J260" s="224">
        <f>ROUND(I260*H260,2)</f>
        <v>0</v>
      </c>
      <c r="K260" s="220" t="s">
        <v>1</v>
      </c>
      <c r="L260" s="44"/>
      <c r="M260" s="225" t="s">
        <v>1</v>
      </c>
      <c r="N260" s="226" t="s">
        <v>41</v>
      </c>
      <c r="O260" s="91"/>
      <c r="P260" s="227">
        <f>O260*H260</f>
        <v>0</v>
      </c>
      <c r="Q260" s="227">
        <v>0</v>
      </c>
      <c r="R260" s="227">
        <f>Q260*H260</f>
        <v>0</v>
      </c>
      <c r="S260" s="227">
        <v>0</v>
      </c>
      <c r="T260" s="228">
        <f>S260*H260</f>
        <v>0</v>
      </c>
      <c r="U260" s="38"/>
      <c r="V260" s="38"/>
      <c r="W260" s="38"/>
      <c r="X260" s="38"/>
      <c r="Y260" s="38"/>
      <c r="Z260" s="38"/>
      <c r="AA260" s="38"/>
      <c r="AB260" s="38"/>
      <c r="AC260" s="38"/>
      <c r="AD260" s="38"/>
      <c r="AE260" s="38"/>
      <c r="AR260" s="229" t="s">
        <v>236</v>
      </c>
      <c r="AT260" s="229" t="s">
        <v>131</v>
      </c>
      <c r="AU260" s="229" t="s">
        <v>86</v>
      </c>
      <c r="AY260" s="17" t="s">
        <v>129</v>
      </c>
      <c r="BE260" s="230">
        <f>IF(N260="základní",J260,0)</f>
        <v>0</v>
      </c>
      <c r="BF260" s="230">
        <f>IF(N260="snížená",J260,0)</f>
        <v>0</v>
      </c>
      <c r="BG260" s="230">
        <f>IF(N260="zákl. přenesená",J260,0)</f>
        <v>0</v>
      </c>
      <c r="BH260" s="230">
        <f>IF(N260="sníž. přenesená",J260,0)</f>
        <v>0</v>
      </c>
      <c r="BI260" s="230">
        <f>IF(N260="nulová",J260,0)</f>
        <v>0</v>
      </c>
      <c r="BJ260" s="17" t="s">
        <v>84</v>
      </c>
      <c r="BK260" s="230">
        <f>ROUND(I260*H260,2)</f>
        <v>0</v>
      </c>
      <c r="BL260" s="17" t="s">
        <v>236</v>
      </c>
      <c r="BM260" s="229" t="s">
        <v>892</v>
      </c>
    </row>
    <row r="261" s="2" customFormat="1">
      <c r="A261" s="38"/>
      <c r="B261" s="39"/>
      <c r="C261" s="40"/>
      <c r="D261" s="231" t="s">
        <v>138</v>
      </c>
      <c r="E261" s="40"/>
      <c r="F261" s="232" t="s">
        <v>891</v>
      </c>
      <c r="G261" s="40"/>
      <c r="H261" s="40"/>
      <c r="I261" s="233"/>
      <c r="J261" s="40"/>
      <c r="K261" s="40"/>
      <c r="L261" s="44"/>
      <c r="M261" s="234"/>
      <c r="N261" s="235"/>
      <c r="O261" s="91"/>
      <c r="P261" s="91"/>
      <c r="Q261" s="91"/>
      <c r="R261" s="91"/>
      <c r="S261" s="91"/>
      <c r="T261" s="92"/>
      <c r="U261" s="38"/>
      <c r="V261" s="38"/>
      <c r="W261" s="38"/>
      <c r="X261" s="38"/>
      <c r="Y261" s="38"/>
      <c r="Z261" s="38"/>
      <c r="AA261" s="38"/>
      <c r="AB261" s="38"/>
      <c r="AC261" s="38"/>
      <c r="AD261" s="38"/>
      <c r="AE261" s="38"/>
      <c r="AT261" s="17" t="s">
        <v>138</v>
      </c>
      <c r="AU261" s="17" t="s">
        <v>86</v>
      </c>
    </row>
    <row r="262" s="13" customFormat="1">
      <c r="A262" s="13"/>
      <c r="B262" s="236"/>
      <c r="C262" s="237"/>
      <c r="D262" s="231" t="s">
        <v>140</v>
      </c>
      <c r="E262" s="238" t="s">
        <v>1</v>
      </c>
      <c r="F262" s="239" t="s">
        <v>893</v>
      </c>
      <c r="G262" s="237"/>
      <c r="H262" s="238" t="s">
        <v>1</v>
      </c>
      <c r="I262" s="240"/>
      <c r="J262" s="237"/>
      <c r="K262" s="237"/>
      <c r="L262" s="241"/>
      <c r="M262" s="242"/>
      <c r="N262" s="243"/>
      <c r="O262" s="243"/>
      <c r="P262" s="243"/>
      <c r="Q262" s="243"/>
      <c r="R262" s="243"/>
      <c r="S262" s="243"/>
      <c r="T262" s="244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45" t="s">
        <v>140</v>
      </c>
      <c r="AU262" s="245" t="s">
        <v>86</v>
      </c>
      <c r="AV262" s="13" t="s">
        <v>84</v>
      </c>
      <c r="AW262" s="13" t="s">
        <v>32</v>
      </c>
      <c r="AX262" s="13" t="s">
        <v>76</v>
      </c>
      <c r="AY262" s="245" t="s">
        <v>129</v>
      </c>
    </row>
    <row r="263" s="13" customFormat="1">
      <c r="A263" s="13"/>
      <c r="B263" s="236"/>
      <c r="C263" s="237"/>
      <c r="D263" s="231" t="s">
        <v>140</v>
      </c>
      <c r="E263" s="238" t="s">
        <v>1</v>
      </c>
      <c r="F263" s="239" t="s">
        <v>739</v>
      </c>
      <c r="G263" s="237"/>
      <c r="H263" s="238" t="s">
        <v>1</v>
      </c>
      <c r="I263" s="240"/>
      <c r="J263" s="237"/>
      <c r="K263" s="237"/>
      <c r="L263" s="241"/>
      <c r="M263" s="242"/>
      <c r="N263" s="243"/>
      <c r="O263" s="243"/>
      <c r="P263" s="243"/>
      <c r="Q263" s="243"/>
      <c r="R263" s="243"/>
      <c r="S263" s="243"/>
      <c r="T263" s="244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45" t="s">
        <v>140</v>
      </c>
      <c r="AU263" s="245" t="s">
        <v>86</v>
      </c>
      <c r="AV263" s="13" t="s">
        <v>84</v>
      </c>
      <c r="AW263" s="13" t="s">
        <v>32</v>
      </c>
      <c r="AX263" s="13" t="s">
        <v>76</v>
      </c>
      <c r="AY263" s="245" t="s">
        <v>129</v>
      </c>
    </row>
    <row r="264" s="14" customFormat="1">
      <c r="A264" s="14"/>
      <c r="B264" s="246"/>
      <c r="C264" s="247"/>
      <c r="D264" s="231" t="s">
        <v>140</v>
      </c>
      <c r="E264" s="248" t="s">
        <v>1</v>
      </c>
      <c r="F264" s="249" t="s">
        <v>86</v>
      </c>
      <c r="G264" s="247"/>
      <c r="H264" s="250">
        <v>2</v>
      </c>
      <c r="I264" s="251"/>
      <c r="J264" s="247"/>
      <c r="K264" s="247"/>
      <c r="L264" s="252"/>
      <c r="M264" s="253"/>
      <c r="N264" s="254"/>
      <c r="O264" s="254"/>
      <c r="P264" s="254"/>
      <c r="Q264" s="254"/>
      <c r="R264" s="254"/>
      <c r="S264" s="254"/>
      <c r="T264" s="255"/>
      <c r="U264" s="14"/>
      <c r="V264" s="14"/>
      <c r="W264" s="14"/>
      <c r="X264" s="14"/>
      <c r="Y264" s="14"/>
      <c r="Z264" s="14"/>
      <c r="AA264" s="14"/>
      <c r="AB264" s="14"/>
      <c r="AC264" s="14"/>
      <c r="AD264" s="14"/>
      <c r="AE264" s="14"/>
      <c r="AT264" s="256" t="s">
        <v>140</v>
      </c>
      <c r="AU264" s="256" t="s">
        <v>86</v>
      </c>
      <c r="AV264" s="14" t="s">
        <v>86</v>
      </c>
      <c r="AW264" s="14" t="s">
        <v>32</v>
      </c>
      <c r="AX264" s="14" t="s">
        <v>84</v>
      </c>
      <c r="AY264" s="256" t="s">
        <v>129</v>
      </c>
    </row>
    <row r="265" s="2" customFormat="1" ht="24.15" customHeight="1">
      <c r="A265" s="38"/>
      <c r="B265" s="39"/>
      <c r="C265" s="218" t="s">
        <v>374</v>
      </c>
      <c r="D265" s="218" t="s">
        <v>131</v>
      </c>
      <c r="E265" s="219" t="s">
        <v>894</v>
      </c>
      <c r="F265" s="220" t="s">
        <v>895</v>
      </c>
      <c r="G265" s="221" t="s">
        <v>146</v>
      </c>
      <c r="H265" s="222">
        <v>2</v>
      </c>
      <c r="I265" s="223"/>
      <c r="J265" s="224">
        <f>ROUND(I265*H265,2)</f>
        <v>0</v>
      </c>
      <c r="K265" s="220" t="s">
        <v>1</v>
      </c>
      <c r="L265" s="44"/>
      <c r="M265" s="225" t="s">
        <v>1</v>
      </c>
      <c r="N265" s="226" t="s">
        <v>41</v>
      </c>
      <c r="O265" s="91"/>
      <c r="P265" s="227">
        <f>O265*H265</f>
        <v>0</v>
      </c>
      <c r="Q265" s="227">
        <v>0</v>
      </c>
      <c r="R265" s="227">
        <f>Q265*H265</f>
        <v>0</v>
      </c>
      <c r="S265" s="227">
        <v>0</v>
      </c>
      <c r="T265" s="228">
        <f>S265*H265</f>
        <v>0</v>
      </c>
      <c r="U265" s="38"/>
      <c r="V265" s="38"/>
      <c r="W265" s="38"/>
      <c r="X265" s="38"/>
      <c r="Y265" s="38"/>
      <c r="Z265" s="38"/>
      <c r="AA265" s="38"/>
      <c r="AB265" s="38"/>
      <c r="AC265" s="38"/>
      <c r="AD265" s="38"/>
      <c r="AE265" s="38"/>
      <c r="AR265" s="229" t="s">
        <v>236</v>
      </c>
      <c r="AT265" s="229" t="s">
        <v>131</v>
      </c>
      <c r="AU265" s="229" t="s">
        <v>86</v>
      </c>
      <c r="AY265" s="17" t="s">
        <v>129</v>
      </c>
      <c r="BE265" s="230">
        <f>IF(N265="základní",J265,0)</f>
        <v>0</v>
      </c>
      <c r="BF265" s="230">
        <f>IF(N265="snížená",J265,0)</f>
        <v>0</v>
      </c>
      <c r="BG265" s="230">
        <f>IF(N265="zákl. přenesená",J265,0)</f>
        <v>0</v>
      </c>
      <c r="BH265" s="230">
        <f>IF(N265="sníž. přenesená",J265,0)</f>
        <v>0</v>
      </c>
      <c r="BI265" s="230">
        <f>IF(N265="nulová",J265,0)</f>
        <v>0</v>
      </c>
      <c r="BJ265" s="17" t="s">
        <v>84</v>
      </c>
      <c r="BK265" s="230">
        <f>ROUND(I265*H265,2)</f>
        <v>0</v>
      </c>
      <c r="BL265" s="17" t="s">
        <v>236</v>
      </c>
      <c r="BM265" s="229" t="s">
        <v>896</v>
      </c>
    </row>
    <row r="266" s="2" customFormat="1">
      <c r="A266" s="38"/>
      <c r="B266" s="39"/>
      <c r="C266" s="40"/>
      <c r="D266" s="231" t="s">
        <v>138</v>
      </c>
      <c r="E266" s="40"/>
      <c r="F266" s="232" t="s">
        <v>895</v>
      </c>
      <c r="G266" s="40"/>
      <c r="H266" s="40"/>
      <c r="I266" s="233"/>
      <c r="J266" s="40"/>
      <c r="K266" s="40"/>
      <c r="L266" s="44"/>
      <c r="M266" s="234"/>
      <c r="N266" s="235"/>
      <c r="O266" s="91"/>
      <c r="P266" s="91"/>
      <c r="Q266" s="91"/>
      <c r="R266" s="91"/>
      <c r="S266" s="91"/>
      <c r="T266" s="92"/>
      <c r="U266" s="38"/>
      <c r="V266" s="38"/>
      <c r="W266" s="38"/>
      <c r="X266" s="38"/>
      <c r="Y266" s="38"/>
      <c r="Z266" s="38"/>
      <c r="AA266" s="38"/>
      <c r="AB266" s="38"/>
      <c r="AC266" s="38"/>
      <c r="AD266" s="38"/>
      <c r="AE266" s="38"/>
      <c r="AT266" s="17" t="s">
        <v>138</v>
      </c>
      <c r="AU266" s="17" t="s">
        <v>86</v>
      </c>
    </row>
    <row r="267" s="2" customFormat="1" ht="14.4" customHeight="1">
      <c r="A267" s="38"/>
      <c r="B267" s="39"/>
      <c r="C267" s="218" t="s">
        <v>378</v>
      </c>
      <c r="D267" s="218" t="s">
        <v>131</v>
      </c>
      <c r="E267" s="219" t="s">
        <v>897</v>
      </c>
      <c r="F267" s="220" t="s">
        <v>898</v>
      </c>
      <c r="G267" s="221" t="s">
        <v>146</v>
      </c>
      <c r="H267" s="222">
        <v>2</v>
      </c>
      <c r="I267" s="223"/>
      <c r="J267" s="224">
        <f>ROUND(I267*H267,2)</f>
        <v>0</v>
      </c>
      <c r="K267" s="220" t="s">
        <v>1</v>
      </c>
      <c r="L267" s="44"/>
      <c r="M267" s="225" t="s">
        <v>1</v>
      </c>
      <c r="N267" s="226" t="s">
        <v>41</v>
      </c>
      <c r="O267" s="91"/>
      <c r="P267" s="227">
        <f>O267*H267</f>
        <v>0</v>
      </c>
      <c r="Q267" s="227">
        <v>0</v>
      </c>
      <c r="R267" s="227">
        <f>Q267*H267</f>
        <v>0</v>
      </c>
      <c r="S267" s="227">
        <v>0</v>
      </c>
      <c r="T267" s="228">
        <f>S267*H267</f>
        <v>0</v>
      </c>
      <c r="U267" s="38"/>
      <c r="V267" s="38"/>
      <c r="W267" s="38"/>
      <c r="X267" s="38"/>
      <c r="Y267" s="38"/>
      <c r="Z267" s="38"/>
      <c r="AA267" s="38"/>
      <c r="AB267" s="38"/>
      <c r="AC267" s="38"/>
      <c r="AD267" s="38"/>
      <c r="AE267" s="38"/>
      <c r="AR267" s="229" t="s">
        <v>236</v>
      </c>
      <c r="AT267" s="229" t="s">
        <v>131</v>
      </c>
      <c r="AU267" s="229" t="s">
        <v>86</v>
      </c>
      <c r="AY267" s="17" t="s">
        <v>129</v>
      </c>
      <c r="BE267" s="230">
        <f>IF(N267="základní",J267,0)</f>
        <v>0</v>
      </c>
      <c r="BF267" s="230">
        <f>IF(N267="snížená",J267,0)</f>
        <v>0</v>
      </c>
      <c r="BG267" s="230">
        <f>IF(N267="zákl. přenesená",J267,0)</f>
        <v>0</v>
      </c>
      <c r="BH267" s="230">
        <f>IF(N267="sníž. přenesená",J267,0)</f>
        <v>0</v>
      </c>
      <c r="BI267" s="230">
        <f>IF(N267="nulová",J267,0)</f>
        <v>0</v>
      </c>
      <c r="BJ267" s="17" t="s">
        <v>84</v>
      </c>
      <c r="BK267" s="230">
        <f>ROUND(I267*H267,2)</f>
        <v>0</v>
      </c>
      <c r="BL267" s="17" t="s">
        <v>236</v>
      </c>
      <c r="BM267" s="229" t="s">
        <v>899</v>
      </c>
    </row>
    <row r="268" s="2" customFormat="1">
      <c r="A268" s="38"/>
      <c r="B268" s="39"/>
      <c r="C268" s="40"/>
      <c r="D268" s="231" t="s">
        <v>138</v>
      </c>
      <c r="E268" s="40"/>
      <c r="F268" s="232" t="s">
        <v>898</v>
      </c>
      <c r="G268" s="40"/>
      <c r="H268" s="40"/>
      <c r="I268" s="233"/>
      <c r="J268" s="40"/>
      <c r="K268" s="40"/>
      <c r="L268" s="44"/>
      <c r="M268" s="234"/>
      <c r="N268" s="235"/>
      <c r="O268" s="91"/>
      <c r="P268" s="91"/>
      <c r="Q268" s="91"/>
      <c r="R268" s="91"/>
      <c r="S268" s="91"/>
      <c r="T268" s="92"/>
      <c r="U268" s="38"/>
      <c r="V268" s="38"/>
      <c r="W268" s="38"/>
      <c r="X268" s="38"/>
      <c r="Y268" s="38"/>
      <c r="Z268" s="38"/>
      <c r="AA268" s="38"/>
      <c r="AB268" s="38"/>
      <c r="AC268" s="38"/>
      <c r="AD268" s="38"/>
      <c r="AE268" s="38"/>
      <c r="AT268" s="17" t="s">
        <v>138</v>
      </c>
      <c r="AU268" s="17" t="s">
        <v>86</v>
      </c>
    </row>
    <row r="269" s="2" customFormat="1" ht="14.4" customHeight="1">
      <c r="A269" s="38"/>
      <c r="B269" s="39"/>
      <c r="C269" s="218" t="s">
        <v>382</v>
      </c>
      <c r="D269" s="218" t="s">
        <v>131</v>
      </c>
      <c r="E269" s="219" t="s">
        <v>900</v>
      </c>
      <c r="F269" s="220" t="s">
        <v>901</v>
      </c>
      <c r="G269" s="221" t="s">
        <v>146</v>
      </c>
      <c r="H269" s="222">
        <v>2</v>
      </c>
      <c r="I269" s="223"/>
      <c r="J269" s="224">
        <f>ROUND(I269*H269,2)</f>
        <v>0</v>
      </c>
      <c r="K269" s="220" t="s">
        <v>1</v>
      </c>
      <c r="L269" s="44"/>
      <c r="M269" s="225" t="s">
        <v>1</v>
      </c>
      <c r="N269" s="226" t="s">
        <v>41</v>
      </c>
      <c r="O269" s="91"/>
      <c r="P269" s="227">
        <f>O269*H269</f>
        <v>0</v>
      </c>
      <c r="Q269" s="227">
        <v>0</v>
      </c>
      <c r="R269" s="227">
        <f>Q269*H269</f>
        <v>0</v>
      </c>
      <c r="S269" s="227">
        <v>0</v>
      </c>
      <c r="T269" s="228">
        <f>S269*H269</f>
        <v>0</v>
      </c>
      <c r="U269" s="38"/>
      <c r="V269" s="38"/>
      <c r="W269" s="38"/>
      <c r="X269" s="38"/>
      <c r="Y269" s="38"/>
      <c r="Z269" s="38"/>
      <c r="AA269" s="38"/>
      <c r="AB269" s="38"/>
      <c r="AC269" s="38"/>
      <c r="AD269" s="38"/>
      <c r="AE269" s="38"/>
      <c r="AR269" s="229" t="s">
        <v>236</v>
      </c>
      <c r="AT269" s="229" t="s">
        <v>131</v>
      </c>
      <c r="AU269" s="229" t="s">
        <v>86</v>
      </c>
      <c r="AY269" s="17" t="s">
        <v>129</v>
      </c>
      <c r="BE269" s="230">
        <f>IF(N269="základní",J269,0)</f>
        <v>0</v>
      </c>
      <c r="BF269" s="230">
        <f>IF(N269="snížená",J269,0)</f>
        <v>0</v>
      </c>
      <c r="BG269" s="230">
        <f>IF(N269="zákl. přenesená",J269,0)</f>
        <v>0</v>
      </c>
      <c r="BH269" s="230">
        <f>IF(N269="sníž. přenesená",J269,0)</f>
        <v>0</v>
      </c>
      <c r="BI269" s="230">
        <f>IF(N269="nulová",J269,0)</f>
        <v>0</v>
      </c>
      <c r="BJ269" s="17" t="s">
        <v>84</v>
      </c>
      <c r="BK269" s="230">
        <f>ROUND(I269*H269,2)</f>
        <v>0</v>
      </c>
      <c r="BL269" s="17" t="s">
        <v>236</v>
      </c>
      <c r="BM269" s="229" t="s">
        <v>902</v>
      </c>
    </row>
    <row r="270" s="2" customFormat="1">
      <c r="A270" s="38"/>
      <c r="B270" s="39"/>
      <c r="C270" s="40"/>
      <c r="D270" s="231" t="s">
        <v>138</v>
      </c>
      <c r="E270" s="40"/>
      <c r="F270" s="232" t="s">
        <v>901</v>
      </c>
      <c r="G270" s="40"/>
      <c r="H270" s="40"/>
      <c r="I270" s="233"/>
      <c r="J270" s="40"/>
      <c r="K270" s="40"/>
      <c r="L270" s="44"/>
      <c r="M270" s="234"/>
      <c r="N270" s="235"/>
      <c r="O270" s="91"/>
      <c r="P270" s="91"/>
      <c r="Q270" s="91"/>
      <c r="R270" s="91"/>
      <c r="S270" s="91"/>
      <c r="T270" s="92"/>
      <c r="U270" s="38"/>
      <c r="V270" s="38"/>
      <c r="W270" s="38"/>
      <c r="X270" s="38"/>
      <c r="Y270" s="38"/>
      <c r="Z270" s="38"/>
      <c r="AA270" s="38"/>
      <c r="AB270" s="38"/>
      <c r="AC270" s="38"/>
      <c r="AD270" s="38"/>
      <c r="AE270" s="38"/>
      <c r="AT270" s="17" t="s">
        <v>138</v>
      </c>
      <c r="AU270" s="17" t="s">
        <v>86</v>
      </c>
    </row>
    <row r="271" s="2" customFormat="1" ht="24.15" customHeight="1">
      <c r="A271" s="38"/>
      <c r="B271" s="39"/>
      <c r="C271" s="218" t="s">
        <v>386</v>
      </c>
      <c r="D271" s="218" t="s">
        <v>131</v>
      </c>
      <c r="E271" s="219" t="s">
        <v>903</v>
      </c>
      <c r="F271" s="220" t="s">
        <v>904</v>
      </c>
      <c r="G271" s="221" t="s">
        <v>146</v>
      </c>
      <c r="H271" s="222">
        <v>2</v>
      </c>
      <c r="I271" s="223"/>
      <c r="J271" s="224">
        <f>ROUND(I271*H271,2)</f>
        <v>0</v>
      </c>
      <c r="K271" s="220" t="s">
        <v>1</v>
      </c>
      <c r="L271" s="44"/>
      <c r="M271" s="225" t="s">
        <v>1</v>
      </c>
      <c r="N271" s="226" t="s">
        <v>41</v>
      </c>
      <c r="O271" s="91"/>
      <c r="P271" s="227">
        <f>O271*H271</f>
        <v>0</v>
      </c>
      <c r="Q271" s="227">
        <v>0</v>
      </c>
      <c r="R271" s="227">
        <f>Q271*H271</f>
        <v>0</v>
      </c>
      <c r="S271" s="227">
        <v>0</v>
      </c>
      <c r="T271" s="228">
        <f>S271*H271</f>
        <v>0</v>
      </c>
      <c r="U271" s="38"/>
      <c r="V271" s="38"/>
      <c r="W271" s="38"/>
      <c r="X271" s="38"/>
      <c r="Y271" s="38"/>
      <c r="Z271" s="38"/>
      <c r="AA271" s="38"/>
      <c r="AB271" s="38"/>
      <c r="AC271" s="38"/>
      <c r="AD271" s="38"/>
      <c r="AE271" s="38"/>
      <c r="AR271" s="229" t="s">
        <v>236</v>
      </c>
      <c r="AT271" s="229" t="s">
        <v>131</v>
      </c>
      <c r="AU271" s="229" t="s">
        <v>86</v>
      </c>
      <c r="AY271" s="17" t="s">
        <v>129</v>
      </c>
      <c r="BE271" s="230">
        <f>IF(N271="základní",J271,0)</f>
        <v>0</v>
      </c>
      <c r="BF271" s="230">
        <f>IF(N271="snížená",J271,0)</f>
        <v>0</v>
      </c>
      <c r="BG271" s="230">
        <f>IF(N271="zákl. přenesená",J271,0)</f>
        <v>0</v>
      </c>
      <c r="BH271" s="230">
        <f>IF(N271="sníž. přenesená",J271,0)</f>
        <v>0</v>
      </c>
      <c r="BI271" s="230">
        <f>IF(N271="nulová",J271,0)</f>
        <v>0</v>
      </c>
      <c r="BJ271" s="17" t="s">
        <v>84</v>
      </c>
      <c r="BK271" s="230">
        <f>ROUND(I271*H271,2)</f>
        <v>0</v>
      </c>
      <c r="BL271" s="17" t="s">
        <v>236</v>
      </c>
      <c r="BM271" s="229" t="s">
        <v>905</v>
      </c>
    </row>
    <row r="272" s="2" customFormat="1">
      <c r="A272" s="38"/>
      <c r="B272" s="39"/>
      <c r="C272" s="40"/>
      <c r="D272" s="231" t="s">
        <v>138</v>
      </c>
      <c r="E272" s="40"/>
      <c r="F272" s="232" t="s">
        <v>904</v>
      </c>
      <c r="G272" s="40"/>
      <c r="H272" s="40"/>
      <c r="I272" s="233"/>
      <c r="J272" s="40"/>
      <c r="K272" s="40"/>
      <c r="L272" s="44"/>
      <c r="M272" s="234"/>
      <c r="N272" s="235"/>
      <c r="O272" s="91"/>
      <c r="P272" s="91"/>
      <c r="Q272" s="91"/>
      <c r="R272" s="91"/>
      <c r="S272" s="91"/>
      <c r="T272" s="92"/>
      <c r="U272" s="38"/>
      <c r="V272" s="38"/>
      <c r="W272" s="38"/>
      <c r="X272" s="38"/>
      <c r="Y272" s="38"/>
      <c r="Z272" s="38"/>
      <c r="AA272" s="38"/>
      <c r="AB272" s="38"/>
      <c r="AC272" s="38"/>
      <c r="AD272" s="38"/>
      <c r="AE272" s="38"/>
      <c r="AT272" s="17" t="s">
        <v>138</v>
      </c>
      <c r="AU272" s="17" t="s">
        <v>86</v>
      </c>
    </row>
    <row r="273" s="2" customFormat="1" ht="14.4" customHeight="1">
      <c r="A273" s="38"/>
      <c r="B273" s="39"/>
      <c r="C273" s="218" t="s">
        <v>390</v>
      </c>
      <c r="D273" s="218" t="s">
        <v>131</v>
      </c>
      <c r="E273" s="219" t="s">
        <v>906</v>
      </c>
      <c r="F273" s="220" t="s">
        <v>907</v>
      </c>
      <c r="G273" s="221" t="s">
        <v>908</v>
      </c>
      <c r="H273" s="222">
        <v>12</v>
      </c>
      <c r="I273" s="223"/>
      <c r="J273" s="224">
        <f>ROUND(I273*H273,2)</f>
        <v>0</v>
      </c>
      <c r="K273" s="220" t="s">
        <v>1</v>
      </c>
      <c r="L273" s="44"/>
      <c r="M273" s="225" t="s">
        <v>1</v>
      </c>
      <c r="N273" s="226" t="s">
        <v>41</v>
      </c>
      <c r="O273" s="91"/>
      <c r="P273" s="227">
        <f>O273*H273</f>
        <v>0</v>
      </c>
      <c r="Q273" s="227">
        <v>0</v>
      </c>
      <c r="R273" s="227">
        <f>Q273*H273</f>
        <v>0</v>
      </c>
      <c r="S273" s="227">
        <v>0</v>
      </c>
      <c r="T273" s="228">
        <f>S273*H273</f>
        <v>0</v>
      </c>
      <c r="U273" s="38"/>
      <c r="V273" s="38"/>
      <c r="W273" s="38"/>
      <c r="X273" s="38"/>
      <c r="Y273" s="38"/>
      <c r="Z273" s="38"/>
      <c r="AA273" s="38"/>
      <c r="AB273" s="38"/>
      <c r="AC273" s="38"/>
      <c r="AD273" s="38"/>
      <c r="AE273" s="38"/>
      <c r="AR273" s="229" t="s">
        <v>236</v>
      </c>
      <c r="AT273" s="229" t="s">
        <v>131</v>
      </c>
      <c r="AU273" s="229" t="s">
        <v>86</v>
      </c>
      <c r="AY273" s="17" t="s">
        <v>129</v>
      </c>
      <c r="BE273" s="230">
        <f>IF(N273="základní",J273,0)</f>
        <v>0</v>
      </c>
      <c r="BF273" s="230">
        <f>IF(N273="snížená",J273,0)</f>
        <v>0</v>
      </c>
      <c r="BG273" s="230">
        <f>IF(N273="zákl. přenesená",J273,0)</f>
        <v>0</v>
      </c>
      <c r="BH273" s="230">
        <f>IF(N273="sníž. přenesená",J273,0)</f>
        <v>0</v>
      </c>
      <c r="BI273" s="230">
        <f>IF(N273="nulová",J273,0)</f>
        <v>0</v>
      </c>
      <c r="BJ273" s="17" t="s">
        <v>84</v>
      </c>
      <c r="BK273" s="230">
        <f>ROUND(I273*H273,2)</f>
        <v>0</v>
      </c>
      <c r="BL273" s="17" t="s">
        <v>236</v>
      </c>
      <c r="BM273" s="229" t="s">
        <v>909</v>
      </c>
    </row>
    <row r="274" s="2" customFormat="1">
      <c r="A274" s="38"/>
      <c r="B274" s="39"/>
      <c r="C274" s="40"/>
      <c r="D274" s="231" t="s">
        <v>138</v>
      </c>
      <c r="E274" s="40"/>
      <c r="F274" s="232" t="s">
        <v>907</v>
      </c>
      <c r="G274" s="40"/>
      <c r="H274" s="40"/>
      <c r="I274" s="233"/>
      <c r="J274" s="40"/>
      <c r="K274" s="40"/>
      <c r="L274" s="44"/>
      <c r="M274" s="234"/>
      <c r="N274" s="235"/>
      <c r="O274" s="91"/>
      <c r="P274" s="91"/>
      <c r="Q274" s="91"/>
      <c r="R274" s="91"/>
      <c r="S274" s="91"/>
      <c r="T274" s="92"/>
      <c r="U274" s="38"/>
      <c r="V274" s="38"/>
      <c r="W274" s="38"/>
      <c r="X274" s="38"/>
      <c r="Y274" s="38"/>
      <c r="Z274" s="38"/>
      <c r="AA274" s="38"/>
      <c r="AB274" s="38"/>
      <c r="AC274" s="38"/>
      <c r="AD274" s="38"/>
      <c r="AE274" s="38"/>
      <c r="AT274" s="17" t="s">
        <v>138</v>
      </c>
      <c r="AU274" s="17" t="s">
        <v>86</v>
      </c>
    </row>
    <row r="275" s="2" customFormat="1" ht="14.4" customHeight="1">
      <c r="A275" s="38"/>
      <c r="B275" s="39"/>
      <c r="C275" s="218" t="s">
        <v>394</v>
      </c>
      <c r="D275" s="218" t="s">
        <v>131</v>
      </c>
      <c r="E275" s="219" t="s">
        <v>910</v>
      </c>
      <c r="F275" s="220" t="s">
        <v>911</v>
      </c>
      <c r="G275" s="221" t="s">
        <v>908</v>
      </c>
      <c r="H275" s="222">
        <v>16</v>
      </c>
      <c r="I275" s="223"/>
      <c r="J275" s="224">
        <f>ROUND(I275*H275,2)</f>
        <v>0</v>
      </c>
      <c r="K275" s="220" t="s">
        <v>1</v>
      </c>
      <c r="L275" s="44"/>
      <c r="M275" s="225" t="s">
        <v>1</v>
      </c>
      <c r="N275" s="226" t="s">
        <v>41</v>
      </c>
      <c r="O275" s="91"/>
      <c r="P275" s="227">
        <f>O275*H275</f>
        <v>0</v>
      </c>
      <c r="Q275" s="227">
        <v>0</v>
      </c>
      <c r="R275" s="227">
        <f>Q275*H275</f>
        <v>0</v>
      </c>
      <c r="S275" s="227">
        <v>0</v>
      </c>
      <c r="T275" s="228">
        <f>S275*H275</f>
        <v>0</v>
      </c>
      <c r="U275" s="38"/>
      <c r="V275" s="38"/>
      <c r="W275" s="38"/>
      <c r="X275" s="38"/>
      <c r="Y275" s="38"/>
      <c r="Z275" s="38"/>
      <c r="AA275" s="38"/>
      <c r="AB275" s="38"/>
      <c r="AC275" s="38"/>
      <c r="AD275" s="38"/>
      <c r="AE275" s="38"/>
      <c r="AR275" s="229" t="s">
        <v>236</v>
      </c>
      <c r="AT275" s="229" t="s">
        <v>131</v>
      </c>
      <c r="AU275" s="229" t="s">
        <v>86</v>
      </c>
      <c r="AY275" s="17" t="s">
        <v>129</v>
      </c>
      <c r="BE275" s="230">
        <f>IF(N275="základní",J275,0)</f>
        <v>0</v>
      </c>
      <c r="BF275" s="230">
        <f>IF(N275="snížená",J275,0)</f>
        <v>0</v>
      </c>
      <c r="BG275" s="230">
        <f>IF(N275="zákl. přenesená",J275,0)</f>
        <v>0</v>
      </c>
      <c r="BH275" s="230">
        <f>IF(N275="sníž. přenesená",J275,0)</f>
        <v>0</v>
      </c>
      <c r="BI275" s="230">
        <f>IF(N275="nulová",J275,0)</f>
        <v>0</v>
      </c>
      <c r="BJ275" s="17" t="s">
        <v>84</v>
      </c>
      <c r="BK275" s="230">
        <f>ROUND(I275*H275,2)</f>
        <v>0</v>
      </c>
      <c r="BL275" s="17" t="s">
        <v>236</v>
      </c>
      <c r="BM275" s="229" t="s">
        <v>912</v>
      </c>
    </row>
    <row r="276" s="2" customFormat="1">
      <c r="A276" s="38"/>
      <c r="B276" s="39"/>
      <c r="C276" s="40"/>
      <c r="D276" s="231" t="s">
        <v>138</v>
      </c>
      <c r="E276" s="40"/>
      <c r="F276" s="232" t="s">
        <v>911</v>
      </c>
      <c r="G276" s="40"/>
      <c r="H276" s="40"/>
      <c r="I276" s="233"/>
      <c r="J276" s="40"/>
      <c r="K276" s="40"/>
      <c r="L276" s="44"/>
      <c r="M276" s="278"/>
      <c r="N276" s="279"/>
      <c r="O276" s="280"/>
      <c r="P276" s="280"/>
      <c r="Q276" s="280"/>
      <c r="R276" s="280"/>
      <c r="S276" s="280"/>
      <c r="T276" s="281"/>
      <c r="U276" s="38"/>
      <c r="V276" s="38"/>
      <c r="W276" s="38"/>
      <c r="X276" s="38"/>
      <c r="Y276" s="38"/>
      <c r="Z276" s="38"/>
      <c r="AA276" s="38"/>
      <c r="AB276" s="38"/>
      <c r="AC276" s="38"/>
      <c r="AD276" s="38"/>
      <c r="AE276" s="38"/>
      <c r="AT276" s="17" t="s">
        <v>138</v>
      </c>
      <c r="AU276" s="17" t="s">
        <v>86</v>
      </c>
    </row>
    <row r="277" s="2" customFormat="1" ht="6.96" customHeight="1">
      <c r="A277" s="38"/>
      <c r="B277" s="66"/>
      <c r="C277" s="67"/>
      <c r="D277" s="67"/>
      <c r="E277" s="67"/>
      <c r="F277" s="67"/>
      <c r="G277" s="67"/>
      <c r="H277" s="67"/>
      <c r="I277" s="67"/>
      <c r="J277" s="67"/>
      <c r="K277" s="67"/>
      <c r="L277" s="44"/>
      <c r="M277" s="38"/>
      <c r="O277" s="38"/>
      <c r="P277" s="38"/>
      <c r="Q277" s="38"/>
      <c r="R277" s="38"/>
      <c r="S277" s="38"/>
      <c r="T277" s="38"/>
      <c r="U277" s="38"/>
      <c r="V277" s="38"/>
      <c r="W277" s="38"/>
      <c r="X277" s="38"/>
      <c r="Y277" s="38"/>
      <c r="Z277" s="38"/>
      <c r="AA277" s="38"/>
      <c r="AB277" s="38"/>
      <c r="AC277" s="38"/>
      <c r="AD277" s="38"/>
      <c r="AE277" s="38"/>
    </row>
  </sheetData>
  <sheetProtection sheet="1" autoFilter="0" formatColumns="0" formatRows="0" objects="1" scenarios="1" spinCount="100000" saltValue="citBQsijmkzp2XlCtKHgLM1oEWFbdPdJN0mDH0b7A2rDoTG/z3qo08BI+sgDs5qBZRVhQtw83tOTVFyA0EL5Fg==" hashValue="4L4aZK0OSqQboUeiDq4pr2L7Zy0TXoXiz9A+cZs4UGwITsGyoG+JKJ+NN8DOP40+wgi05DnBBN/9n7jM3AXL0w==" algorithmName="SHA-512" password="CC35"/>
  <autoFilter ref="C123:K276"/>
  <mergeCells count="9">
    <mergeCell ref="E7:H7"/>
    <mergeCell ref="E9:H9"/>
    <mergeCell ref="E18:H18"/>
    <mergeCell ref="E27:H27"/>
    <mergeCell ref="E85:H85"/>
    <mergeCell ref="E87:H87"/>
    <mergeCell ref="E114:H114"/>
    <mergeCell ref="E116:H11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95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86</v>
      </c>
    </row>
    <row r="4" s="1" customFormat="1" ht="24.96" customHeight="1">
      <c r="B4" s="20"/>
      <c r="D4" s="138" t="s">
        <v>96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16.5" customHeight="1">
      <c r="B7" s="20"/>
      <c r="E7" s="141" t="str">
        <f>'Rekapitulace stavby'!K6</f>
        <v>CHODNÍKY V ORLICKÉM PODHŮŘÍ - ROZSOCHA Část A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97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913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5. 4. 2021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">
        <v>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">
        <v>99</v>
      </c>
      <c r="F15" s="38"/>
      <c r="G15" s="38"/>
      <c r="H15" s="38"/>
      <c r="I15" s="140" t="s">
        <v>27</v>
      </c>
      <c r="J15" s="143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28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30</v>
      </c>
      <c r="E20" s="38"/>
      <c r="F20" s="38"/>
      <c r="G20" s="38"/>
      <c r="H20" s="38"/>
      <c r="I20" s="140" t="s">
        <v>25</v>
      </c>
      <c r="J20" s="143" t="s">
        <v>1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">
        <v>31</v>
      </c>
      <c r="F21" s="38"/>
      <c r="G21" s="38"/>
      <c r="H21" s="38"/>
      <c r="I21" s="140" t="s">
        <v>27</v>
      </c>
      <c r="J21" s="143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33</v>
      </c>
      <c r="E23" s="38"/>
      <c r="F23" s="38"/>
      <c r="G23" s="38"/>
      <c r="H23" s="38"/>
      <c r="I23" s="140" t="s">
        <v>25</v>
      </c>
      <c r="J23" s="143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">
        <v>34</v>
      </c>
      <c r="F24" s="38"/>
      <c r="G24" s="38"/>
      <c r="H24" s="38"/>
      <c r="I24" s="140" t="s">
        <v>27</v>
      </c>
      <c r="J24" s="143" t="s">
        <v>1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35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36</v>
      </c>
      <c r="E30" s="38"/>
      <c r="F30" s="38"/>
      <c r="G30" s="38"/>
      <c r="H30" s="38"/>
      <c r="I30" s="38"/>
      <c r="J30" s="151">
        <f>ROUND(J120,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38</v>
      </c>
      <c r="G32" s="38"/>
      <c r="H32" s="38"/>
      <c r="I32" s="152" t="s">
        <v>37</v>
      </c>
      <c r="J32" s="152" t="s">
        <v>39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40</v>
      </c>
      <c r="E33" s="140" t="s">
        <v>41</v>
      </c>
      <c r="F33" s="154">
        <f>ROUND((SUM(BE120:BE146)),  2)</f>
        <v>0</v>
      </c>
      <c r="G33" s="38"/>
      <c r="H33" s="38"/>
      <c r="I33" s="155">
        <v>0.20999999999999999</v>
      </c>
      <c r="J33" s="154">
        <f>ROUND(((SUM(BE120:BE146))*I33),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42</v>
      </c>
      <c r="F34" s="154">
        <f>ROUND((SUM(BF120:BF146)),  2)</f>
        <v>0</v>
      </c>
      <c r="G34" s="38"/>
      <c r="H34" s="38"/>
      <c r="I34" s="155">
        <v>0.14999999999999999</v>
      </c>
      <c r="J34" s="154">
        <f>ROUND(((SUM(BF120:BF146))*I34),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43</v>
      </c>
      <c r="F35" s="154">
        <f>ROUND((SUM(BG120:BG146)),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44</v>
      </c>
      <c r="F36" s="154">
        <f>ROUND((SUM(BH120:BH146)),  2)</f>
        <v>0</v>
      </c>
      <c r="G36" s="38"/>
      <c r="H36" s="38"/>
      <c r="I36" s="155">
        <v>0.14999999999999999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45</v>
      </c>
      <c r="F37" s="154">
        <f>ROUND((SUM(BI120:BI146)),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46</v>
      </c>
      <c r="E39" s="158"/>
      <c r="F39" s="158"/>
      <c r="G39" s="159" t="s">
        <v>47</v>
      </c>
      <c r="H39" s="160" t="s">
        <v>48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49</v>
      </c>
      <c r="E50" s="164"/>
      <c r="F50" s="164"/>
      <c r="G50" s="163" t="s">
        <v>50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51</v>
      </c>
      <c r="E61" s="166"/>
      <c r="F61" s="167" t="s">
        <v>52</v>
      </c>
      <c r="G61" s="165" t="s">
        <v>51</v>
      </c>
      <c r="H61" s="166"/>
      <c r="I61" s="166"/>
      <c r="J61" s="168" t="s">
        <v>52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53</v>
      </c>
      <c r="E65" s="169"/>
      <c r="F65" s="169"/>
      <c r="G65" s="163" t="s">
        <v>54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51</v>
      </c>
      <c r="E76" s="166"/>
      <c r="F76" s="167" t="s">
        <v>52</v>
      </c>
      <c r="G76" s="165" t="s">
        <v>51</v>
      </c>
      <c r="H76" s="166"/>
      <c r="I76" s="166"/>
      <c r="J76" s="168" t="s">
        <v>52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hidden="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hidden="1" s="2" customFormat="1" ht="24.96" customHeight="1">
      <c r="A82" s="38"/>
      <c r="B82" s="39"/>
      <c r="C82" s="23" t="s">
        <v>100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hidden="1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hidden="1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hidden="1" s="2" customFormat="1" ht="16.5" customHeight="1">
      <c r="A85" s="38"/>
      <c r="B85" s="39"/>
      <c r="C85" s="40"/>
      <c r="D85" s="40"/>
      <c r="E85" s="174" t="str">
        <f>E7</f>
        <v>CHODNÍKY V ORLICKÉM PODHŮŘÍ - ROZSOCHA Část A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hidden="1" s="2" customFormat="1" ht="12" customHeight="1">
      <c r="A86" s="38"/>
      <c r="B86" s="39"/>
      <c r="C86" s="32" t="s">
        <v>97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hidden="1" s="2" customFormat="1" ht="16.5" customHeight="1">
      <c r="A87" s="38"/>
      <c r="B87" s="39"/>
      <c r="C87" s="40"/>
      <c r="D87" s="40"/>
      <c r="E87" s="76" t="str">
        <f>E9</f>
        <v>001-380-21 - VRN-001 VŠEOBECNÉ ROZPOČTOVÉ NÁKLADY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hidden="1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hidden="1" s="2" customFormat="1" ht="12" customHeight="1">
      <c r="A89" s="38"/>
      <c r="B89" s="39"/>
      <c r="C89" s="32" t="s">
        <v>20</v>
      </c>
      <c r="D89" s="40"/>
      <c r="E89" s="40"/>
      <c r="F89" s="27" t="str">
        <f>F12</f>
        <v>ORLICKÉ PODHŮŘÍ</v>
      </c>
      <c r="G89" s="40"/>
      <c r="H89" s="40"/>
      <c r="I89" s="32" t="s">
        <v>22</v>
      </c>
      <c r="J89" s="79" t="str">
        <f>IF(J12="","",J12)</f>
        <v>5. 4. 2021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hidden="1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hidden="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>Obec Orlické podhůřé</v>
      </c>
      <c r="G91" s="40"/>
      <c r="H91" s="40"/>
      <c r="I91" s="32" t="s">
        <v>30</v>
      </c>
      <c r="J91" s="36" t="str">
        <f>E21</f>
        <v>JDS projekt, s.r.o.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hidden="1" s="2" customFormat="1" ht="15.1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32" t="s">
        <v>33</v>
      </c>
      <c r="J92" s="36" t="str">
        <f>E24</f>
        <v>Suchánek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hidden="1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hidden="1" s="2" customFormat="1" ht="29.28" customHeight="1">
      <c r="A94" s="38"/>
      <c r="B94" s="39"/>
      <c r="C94" s="175" t="s">
        <v>101</v>
      </c>
      <c r="D94" s="176"/>
      <c r="E94" s="176"/>
      <c r="F94" s="176"/>
      <c r="G94" s="176"/>
      <c r="H94" s="176"/>
      <c r="I94" s="176"/>
      <c r="J94" s="177" t="s">
        <v>102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hidden="1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hidden="1" s="2" customFormat="1" ht="22.8" customHeight="1">
      <c r="A96" s="38"/>
      <c r="B96" s="39"/>
      <c r="C96" s="178" t="s">
        <v>103</v>
      </c>
      <c r="D96" s="40"/>
      <c r="E96" s="40"/>
      <c r="F96" s="40"/>
      <c r="G96" s="40"/>
      <c r="H96" s="40"/>
      <c r="I96" s="40"/>
      <c r="J96" s="110">
        <f>J120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104</v>
      </c>
    </row>
    <row r="97" hidden="1" s="9" customFormat="1" ht="24.96" customHeight="1">
      <c r="A97" s="9"/>
      <c r="B97" s="179"/>
      <c r="C97" s="180"/>
      <c r="D97" s="181" t="s">
        <v>914</v>
      </c>
      <c r="E97" s="182"/>
      <c r="F97" s="182"/>
      <c r="G97" s="182"/>
      <c r="H97" s="182"/>
      <c r="I97" s="182"/>
      <c r="J97" s="183">
        <f>J121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hidden="1" s="10" customFormat="1" ht="19.92" customHeight="1">
      <c r="A98" s="10"/>
      <c r="B98" s="185"/>
      <c r="C98" s="186"/>
      <c r="D98" s="187" t="s">
        <v>915</v>
      </c>
      <c r="E98" s="188"/>
      <c r="F98" s="188"/>
      <c r="G98" s="188"/>
      <c r="H98" s="188"/>
      <c r="I98" s="188"/>
      <c r="J98" s="189">
        <f>J122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hidden="1" s="10" customFormat="1" ht="19.92" customHeight="1">
      <c r="A99" s="10"/>
      <c r="B99" s="185"/>
      <c r="C99" s="186"/>
      <c r="D99" s="187" t="s">
        <v>916</v>
      </c>
      <c r="E99" s="188"/>
      <c r="F99" s="188"/>
      <c r="G99" s="188"/>
      <c r="H99" s="188"/>
      <c r="I99" s="188"/>
      <c r="J99" s="189">
        <f>J129</f>
        <v>0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hidden="1" s="10" customFormat="1" ht="19.92" customHeight="1">
      <c r="A100" s="10"/>
      <c r="B100" s="185"/>
      <c r="C100" s="186"/>
      <c r="D100" s="187" t="s">
        <v>917</v>
      </c>
      <c r="E100" s="188"/>
      <c r="F100" s="188"/>
      <c r="G100" s="188"/>
      <c r="H100" s="188"/>
      <c r="I100" s="188"/>
      <c r="J100" s="189">
        <f>J136</f>
        <v>0</v>
      </c>
      <c r="K100" s="186"/>
      <c r="L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hidden="1" s="2" customFormat="1" ht="21.84" customHeight="1">
      <c r="A101" s="38"/>
      <c r="B101" s="39"/>
      <c r="C101" s="40"/>
      <c r="D101" s="40"/>
      <c r="E101" s="40"/>
      <c r="F101" s="40"/>
      <c r="G101" s="40"/>
      <c r="H101" s="40"/>
      <c r="I101" s="40"/>
      <c r="J101" s="40"/>
      <c r="K101" s="40"/>
      <c r="L101" s="63"/>
      <c r="S101" s="38"/>
      <c r="T101" s="38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</row>
    <row r="102" hidden="1" s="2" customFormat="1" ht="6.96" customHeight="1">
      <c r="A102" s="38"/>
      <c r="B102" s="66"/>
      <c r="C102" s="67"/>
      <c r="D102" s="67"/>
      <c r="E102" s="67"/>
      <c r="F102" s="67"/>
      <c r="G102" s="67"/>
      <c r="H102" s="67"/>
      <c r="I102" s="67"/>
      <c r="J102" s="67"/>
      <c r="K102" s="67"/>
      <c r="L102" s="63"/>
      <c r="S102" s="38"/>
      <c r="T102" s="38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</row>
    <row r="103" hidden="1"/>
    <row r="104" hidden="1"/>
    <row r="105" hidden="1"/>
    <row r="106" s="2" customFormat="1" ht="6.96" customHeight="1">
      <c r="A106" s="38"/>
      <c r="B106" s="68"/>
      <c r="C106" s="69"/>
      <c r="D106" s="69"/>
      <c r="E106" s="69"/>
      <c r="F106" s="69"/>
      <c r="G106" s="69"/>
      <c r="H106" s="69"/>
      <c r="I106" s="69"/>
      <c r="J106" s="69"/>
      <c r="K106" s="69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24.96" customHeight="1">
      <c r="A107" s="38"/>
      <c r="B107" s="39"/>
      <c r="C107" s="23" t="s">
        <v>114</v>
      </c>
      <c r="D107" s="40"/>
      <c r="E107" s="40"/>
      <c r="F107" s="40"/>
      <c r="G107" s="40"/>
      <c r="H107" s="40"/>
      <c r="I107" s="40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6.96" customHeight="1">
      <c r="A108" s="38"/>
      <c r="B108" s="39"/>
      <c r="C108" s="40"/>
      <c r="D108" s="40"/>
      <c r="E108" s="40"/>
      <c r="F108" s="40"/>
      <c r="G108" s="40"/>
      <c r="H108" s="40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12" customHeight="1">
      <c r="A109" s="38"/>
      <c r="B109" s="39"/>
      <c r="C109" s="32" t="s">
        <v>16</v>
      </c>
      <c r="D109" s="40"/>
      <c r="E109" s="40"/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6.5" customHeight="1">
      <c r="A110" s="38"/>
      <c r="B110" s="39"/>
      <c r="C110" s="40"/>
      <c r="D110" s="40"/>
      <c r="E110" s="174" t="str">
        <f>E7</f>
        <v>CHODNÍKY V ORLICKÉM PODHŮŘÍ - ROZSOCHA Část A</v>
      </c>
      <c r="F110" s="32"/>
      <c r="G110" s="32"/>
      <c r="H110" s="32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2" customHeight="1">
      <c r="A111" s="38"/>
      <c r="B111" s="39"/>
      <c r="C111" s="32" t="s">
        <v>97</v>
      </c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6.5" customHeight="1">
      <c r="A112" s="38"/>
      <c r="B112" s="39"/>
      <c r="C112" s="40"/>
      <c r="D112" s="40"/>
      <c r="E112" s="76" t="str">
        <f>E9</f>
        <v>001-380-21 - VRN-001 VŠEOBECNÉ ROZPOČTOVÉ NÁKLADY</v>
      </c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6.96" customHeight="1">
      <c r="A113" s="38"/>
      <c r="B113" s="39"/>
      <c r="C113" s="40"/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2" customHeight="1">
      <c r="A114" s="38"/>
      <c r="B114" s="39"/>
      <c r="C114" s="32" t="s">
        <v>20</v>
      </c>
      <c r="D114" s="40"/>
      <c r="E114" s="40"/>
      <c r="F114" s="27" t="str">
        <f>F12</f>
        <v>ORLICKÉ PODHŮŘÍ</v>
      </c>
      <c r="G114" s="40"/>
      <c r="H114" s="40"/>
      <c r="I114" s="32" t="s">
        <v>22</v>
      </c>
      <c r="J114" s="79" t="str">
        <f>IF(J12="","",J12)</f>
        <v>5. 4. 2021</v>
      </c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6.96" customHeight="1">
      <c r="A115" s="38"/>
      <c r="B115" s="39"/>
      <c r="C115" s="40"/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5.15" customHeight="1">
      <c r="A116" s="38"/>
      <c r="B116" s="39"/>
      <c r="C116" s="32" t="s">
        <v>24</v>
      </c>
      <c r="D116" s="40"/>
      <c r="E116" s="40"/>
      <c r="F116" s="27" t="str">
        <f>E15</f>
        <v>Obec Orlické podhůřé</v>
      </c>
      <c r="G116" s="40"/>
      <c r="H116" s="40"/>
      <c r="I116" s="32" t="s">
        <v>30</v>
      </c>
      <c r="J116" s="36" t="str">
        <f>E21</f>
        <v>JDS projekt, s.r.o.</v>
      </c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5.15" customHeight="1">
      <c r="A117" s="38"/>
      <c r="B117" s="39"/>
      <c r="C117" s="32" t="s">
        <v>28</v>
      </c>
      <c r="D117" s="40"/>
      <c r="E117" s="40"/>
      <c r="F117" s="27" t="str">
        <f>IF(E18="","",E18)</f>
        <v>Vyplň údaj</v>
      </c>
      <c r="G117" s="40"/>
      <c r="H117" s="40"/>
      <c r="I117" s="32" t="s">
        <v>33</v>
      </c>
      <c r="J117" s="36" t="str">
        <f>E24</f>
        <v>Suchánek</v>
      </c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0.32" customHeight="1">
      <c r="A118" s="38"/>
      <c r="B118" s="39"/>
      <c r="C118" s="40"/>
      <c r="D118" s="40"/>
      <c r="E118" s="40"/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11" customFormat="1" ht="29.28" customHeight="1">
      <c r="A119" s="191"/>
      <c r="B119" s="192"/>
      <c r="C119" s="193" t="s">
        <v>115</v>
      </c>
      <c r="D119" s="194" t="s">
        <v>61</v>
      </c>
      <c r="E119" s="194" t="s">
        <v>57</v>
      </c>
      <c r="F119" s="194" t="s">
        <v>58</v>
      </c>
      <c r="G119" s="194" t="s">
        <v>116</v>
      </c>
      <c r="H119" s="194" t="s">
        <v>117</v>
      </c>
      <c r="I119" s="194" t="s">
        <v>118</v>
      </c>
      <c r="J119" s="194" t="s">
        <v>102</v>
      </c>
      <c r="K119" s="195" t="s">
        <v>119</v>
      </c>
      <c r="L119" s="196"/>
      <c r="M119" s="100" t="s">
        <v>1</v>
      </c>
      <c r="N119" s="101" t="s">
        <v>40</v>
      </c>
      <c r="O119" s="101" t="s">
        <v>120</v>
      </c>
      <c r="P119" s="101" t="s">
        <v>121</v>
      </c>
      <c r="Q119" s="101" t="s">
        <v>122</v>
      </c>
      <c r="R119" s="101" t="s">
        <v>123</v>
      </c>
      <c r="S119" s="101" t="s">
        <v>124</v>
      </c>
      <c r="T119" s="102" t="s">
        <v>125</v>
      </c>
      <c r="U119" s="191"/>
      <c r="V119" s="191"/>
      <c r="W119" s="191"/>
      <c r="X119" s="191"/>
      <c r="Y119" s="191"/>
      <c r="Z119" s="191"/>
      <c r="AA119" s="191"/>
      <c r="AB119" s="191"/>
      <c r="AC119" s="191"/>
      <c r="AD119" s="191"/>
      <c r="AE119" s="191"/>
    </row>
    <row r="120" s="2" customFormat="1" ht="22.8" customHeight="1">
      <c r="A120" s="38"/>
      <c r="B120" s="39"/>
      <c r="C120" s="107" t="s">
        <v>126</v>
      </c>
      <c r="D120" s="40"/>
      <c r="E120" s="40"/>
      <c r="F120" s="40"/>
      <c r="G120" s="40"/>
      <c r="H120" s="40"/>
      <c r="I120" s="40"/>
      <c r="J120" s="197">
        <f>BK120</f>
        <v>0</v>
      </c>
      <c r="K120" s="40"/>
      <c r="L120" s="44"/>
      <c r="M120" s="103"/>
      <c r="N120" s="198"/>
      <c r="O120" s="104"/>
      <c r="P120" s="199">
        <f>P121</f>
        <v>0</v>
      </c>
      <c r="Q120" s="104"/>
      <c r="R120" s="199">
        <f>R121</f>
        <v>0</v>
      </c>
      <c r="S120" s="104"/>
      <c r="T120" s="200">
        <f>T121</f>
        <v>0</v>
      </c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T120" s="17" t="s">
        <v>75</v>
      </c>
      <c r="AU120" s="17" t="s">
        <v>104</v>
      </c>
      <c r="BK120" s="201">
        <f>BK121</f>
        <v>0</v>
      </c>
    </row>
    <row r="121" s="12" customFormat="1" ht="25.92" customHeight="1">
      <c r="A121" s="12"/>
      <c r="B121" s="202"/>
      <c r="C121" s="203"/>
      <c r="D121" s="204" t="s">
        <v>75</v>
      </c>
      <c r="E121" s="205" t="s">
        <v>918</v>
      </c>
      <c r="F121" s="205" t="s">
        <v>919</v>
      </c>
      <c r="G121" s="203"/>
      <c r="H121" s="203"/>
      <c r="I121" s="206"/>
      <c r="J121" s="207">
        <f>BK121</f>
        <v>0</v>
      </c>
      <c r="K121" s="203"/>
      <c r="L121" s="208"/>
      <c r="M121" s="209"/>
      <c r="N121" s="210"/>
      <c r="O121" s="210"/>
      <c r="P121" s="211">
        <f>P122+P129+P136</f>
        <v>0</v>
      </c>
      <c r="Q121" s="210"/>
      <c r="R121" s="211">
        <f>R122+R129+R136</f>
        <v>0</v>
      </c>
      <c r="S121" s="210"/>
      <c r="T121" s="212">
        <f>T122+T129+T136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13" t="s">
        <v>160</v>
      </c>
      <c r="AT121" s="214" t="s">
        <v>75</v>
      </c>
      <c r="AU121" s="214" t="s">
        <v>76</v>
      </c>
      <c r="AY121" s="213" t="s">
        <v>129</v>
      </c>
      <c r="BK121" s="215">
        <f>BK122+BK129+BK136</f>
        <v>0</v>
      </c>
    </row>
    <row r="122" s="12" customFormat="1" ht="22.8" customHeight="1">
      <c r="A122" s="12"/>
      <c r="B122" s="202"/>
      <c r="C122" s="203"/>
      <c r="D122" s="204" t="s">
        <v>75</v>
      </c>
      <c r="E122" s="216" t="s">
        <v>920</v>
      </c>
      <c r="F122" s="216" t="s">
        <v>921</v>
      </c>
      <c r="G122" s="203"/>
      <c r="H122" s="203"/>
      <c r="I122" s="206"/>
      <c r="J122" s="217">
        <f>BK122</f>
        <v>0</v>
      </c>
      <c r="K122" s="203"/>
      <c r="L122" s="208"/>
      <c r="M122" s="209"/>
      <c r="N122" s="210"/>
      <c r="O122" s="210"/>
      <c r="P122" s="211">
        <f>SUM(P123:P128)</f>
        <v>0</v>
      </c>
      <c r="Q122" s="210"/>
      <c r="R122" s="211">
        <f>SUM(R123:R128)</f>
        <v>0</v>
      </c>
      <c r="S122" s="210"/>
      <c r="T122" s="212">
        <f>SUM(T123:T128)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13" t="s">
        <v>160</v>
      </c>
      <c r="AT122" s="214" t="s">
        <v>75</v>
      </c>
      <c r="AU122" s="214" t="s">
        <v>84</v>
      </c>
      <c r="AY122" s="213" t="s">
        <v>129</v>
      </c>
      <c r="BK122" s="215">
        <f>SUM(BK123:BK128)</f>
        <v>0</v>
      </c>
    </row>
    <row r="123" s="2" customFormat="1" ht="14.4" customHeight="1">
      <c r="A123" s="38"/>
      <c r="B123" s="39"/>
      <c r="C123" s="218" t="s">
        <v>84</v>
      </c>
      <c r="D123" s="218" t="s">
        <v>131</v>
      </c>
      <c r="E123" s="219" t="s">
        <v>922</v>
      </c>
      <c r="F123" s="220" t="s">
        <v>923</v>
      </c>
      <c r="G123" s="221" t="s">
        <v>924</v>
      </c>
      <c r="H123" s="222">
        <v>1</v>
      </c>
      <c r="I123" s="223"/>
      <c r="J123" s="224">
        <f>ROUND(I123*H123,2)</f>
        <v>0</v>
      </c>
      <c r="K123" s="220" t="s">
        <v>135</v>
      </c>
      <c r="L123" s="44"/>
      <c r="M123" s="225" t="s">
        <v>1</v>
      </c>
      <c r="N123" s="226" t="s">
        <v>41</v>
      </c>
      <c r="O123" s="91"/>
      <c r="P123" s="227">
        <f>O123*H123</f>
        <v>0</v>
      </c>
      <c r="Q123" s="227">
        <v>0</v>
      </c>
      <c r="R123" s="227">
        <f>Q123*H123</f>
        <v>0</v>
      </c>
      <c r="S123" s="227">
        <v>0</v>
      </c>
      <c r="T123" s="228">
        <f>S123*H123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229" t="s">
        <v>925</v>
      </c>
      <c r="AT123" s="229" t="s">
        <v>131</v>
      </c>
      <c r="AU123" s="229" t="s">
        <v>86</v>
      </c>
      <c r="AY123" s="17" t="s">
        <v>129</v>
      </c>
      <c r="BE123" s="230">
        <f>IF(N123="základní",J123,0)</f>
        <v>0</v>
      </c>
      <c r="BF123" s="230">
        <f>IF(N123="snížená",J123,0)</f>
        <v>0</v>
      </c>
      <c r="BG123" s="230">
        <f>IF(N123="zákl. přenesená",J123,0)</f>
        <v>0</v>
      </c>
      <c r="BH123" s="230">
        <f>IF(N123="sníž. přenesená",J123,0)</f>
        <v>0</v>
      </c>
      <c r="BI123" s="230">
        <f>IF(N123="nulová",J123,0)</f>
        <v>0</v>
      </c>
      <c r="BJ123" s="17" t="s">
        <v>84</v>
      </c>
      <c r="BK123" s="230">
        <f>ROUND(I123*H123,2)</f>
        <v>0</v>
      </c>
      <c r="BL123" s="17" t="s">
        <v>925</v>
      </c>
      <c r="BM123" s="229" t="s">
        <v>926</v>
      </c>
    </row>
    <row r="124" s="2" customFormat="1">
      <c r="A124" s="38"/>
      <c r="B124" s="39"/>
      <c r="C124" s="40"/>
      <c r="D124" s="231" t="s">
        <v>138</v>
      </c>
      <c r="E124" s="40"/>
      <c r="F124" s="232" t="s">
        <v>923</v>
      </c>
      <c r="G124" s="40"/>
      <c r="H124" s="40"/>
      <c r="I124" s="233"/>
      <c r="J124" s="40"/>
      <c r="K124" s="40"/>
      <c r="L124" s="44"/>
      <c r="M124" s="234"/>
      <c r="N124" s="235"/>
      <c r="O124" s="91"/>
      <c r="P124" s="91"/>
      <c r="Q124" s="91"/>
      <c r="R124" s="91"/>
      <c r="S124" s="91"/>
      <c r="T124" s="92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T124" s="17" t="s">
        <v>138</v>
      </c>
      <c r="AU124" s="17" t="s">
        <v>86</v>
      </c>
    </row>
    <row r="125" s="13" customFormat="1">
      <c r="A125" s="13"/>
      <c r="B125" s="236"/>
      <c r="C125" s="237"/>
      <c r="D125" s="231" t="s">
        <v>140</v>
      </c>
      <c r="E125" s="238" t="s">
        <v>1</v>
      </c>
      <c r="F125" s="239" t="s">
        <v>927</v>
      </c>
      <c r="G125" s="237"/>
      <c r="H125" s="238" t="s">
        <v>1</v>
      </c>
      <c r="I125" s="240"/>
      <c r="J125" s="237"/>
      <c r="K125" s="237"/>
      <c r="L125" s="241"/>
      <c r="M125" s="242"/>
      <c r="N125" s="243"/>
      <c r="O125" s="243"/>
      <c r="P125" s="243"/>
      <c r="Q125" s="243"/>
      <c r="R125" s="243"/>
      <c r="S125" s="243"/>
      <c r="T125" s="244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45" t="s">
        <v>140</v>
      </c>
      <c r="AU125" s="245" t="s">
        <v>86</v>
      </c>
      <c r="AV125" s="13" t="s">
        <v>84</v>
      </c>
      <c r="AW125" s="13" t="s">
        <v>32</v>
      </c>
      <c r="AX125" s="13" t="s">
        <v>76</v>
      </c>
      <c r="AY125" s="245" t="s">
        <v>129</v>
      </c>
    </row>
    <row r="126" s="13" customFormat="1">
      <c r="A126" s="13"/>
      <c r="B126" s="236"/>
      <c r="C126" s="237"/>
      <c r="D126" s="231" t="s">
        <v>140</v>
      </c>
      <c r="E126" s="238" t="s">
        <v>1</v>
      </c>
      <c r="F126" s="239" t="s">
        <v>928</v>
      </c>
      <c r="G126" s="237"/>
      <c r="H126" s="238" t="s">
        <v>1</v>
      </c>
      <c r="I126" s="240"/>
      <c r="J126" s="237"/>
      <c r="K126" s="237"/>
      <c r="L126" s="241"/>
      <c r="M126" s="242"/>
      <c r="N126" s="243"/>
      <c r="O126" s="243"/>
      <c r="P126" s="243"/>
      <c r="Q126" s="243"/>
      <c r="R126" s="243"/>
      <c r="S126" s="243"/>
      <c r="T126" s="244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45" t="s">
        <v>140</v>
      </c>
      <c r="AU126" s="245" t="s">
        <v>86</v>
      </c>
      <c r="AV126" s="13" t="s">
        <v>84</v>
      </c>
      <c r="AW126" s="13" t="s">
        <v>32</v>
      </c>
      <c r="AX126" s="13" t="s">
        <v>76</v>
      </c>
      <c r="AY126" s="245" t="s">
        <v>129</v>
      </c>
    </row>
    <row r="127" s="13" customFormat="1">
      <c r="A127" s="13"/>
      <c r="B127" s="236"/>
      <c r="C127" s="237"/>
      <c r="D127" s="231" t="s">
        <v>140</v>
      </c>
      <c r="E127" s="238" t="s">
        <v>1</v>
      </c>
      <c r="F127" s="239" t="s">
        <v>929</v>
      </c>
      <c r="G127" s="237"/>
      <c r="H127" s="238" t="s">
        <v>1</v>
      </c>
      <c r="I127" s="240"/>
      <c r="J127" s="237"/>
      <c r="K127" s="237"/>
      <c r="L127" s="241"/>
      <c r="M127" s="242"/>
      <c r="N127" s="243"/>
      <c r="O127" s="243"/>
      <c r="P127" s="243"/>
      <c r="Q127" s="243"/>
      <c r="R127" s="243"/>
      <c r="S127" s="243"/>
      <c r="T127" s="244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45" t="s">
        <v>140</v>
      </c>
      <c r="AU127" s="245" t="s">
        <v>86</v>
      </c>
      <c r="AV127" s="13" t="s">
        <v>84</v>
      </c>
      <c r="AW127" s="13" t="s">
        <v>32</v>
      </c>
      <c r="AX127" s="13" t="s">
        <v>76</v>
      </c>
      <c r="AY127" s="245" t="s">
        <v>129</v>
      </c>
    </row>
    <row r="128" s="14" customFormat="1">
      <c r="A128" s="14"/>
      <c r="B128" s="246"/>
      <c r="C128" s="247"/>
      <c r="D128" s="231" t="s">
        <v>140</v>
      </c>
      <c r="E128" s="248" t="s">
        <v>1</v>
      </c>
      <c r="F128" s="249" t="s">
        <v>84</v>
      </c>
      <c r="G128" s="247"/>
      <c r="H128" s="250">
        <v>1</v>
      </c>
      <c r="I128" s="251"/>
      <c r="J128" s="247"/>
      <c r="K128" s="247"/>
      <c r="L128" s="252"/>
      <c r="M128" s="253"/>
      <c r="N128" s="254"/>
      <c r="O128" s="254"/>
      <c r="P128" s="254"/>
      <c r="Q128" s="254"/>
      <c r="R128" s="254"/>
      <c r="S128" s="254"/>
      <c r="T128" s="255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56" t="s">
        <v>140</v>
      </c>
      <c r="AU128" s="256" t="s">
        <v>86</v>
      </c>
      <c r="AV128" s="14" t="s">
        <v>86</v>
      </c>
      <c r="AW128" s="14" t="s">
        <v>32</v>
      </c>
      <c r="AX128" s="14" t="s">
        <v>84</v>
      </c>
      <c r="AY128" s="256" t="s">
        <v>129</v>
      </c>
    </row>
    <row r="129" s="12" customFormat="1" ht="22.8" customHeight="1">
      <c r="A129" s="12"/>
      <c r="B129" s="202"/>
      <c r="C129" s="203"/>
      <c r="D129" s="204" t="s">
        <v>75</v>
      </c>
      <c r="E129" s="216" t="s">
        <v>930</v>
      </c>
      <c r="F129" s="216" t="s">
        <v>931</v>
      </c>
      <c r="G129" s="203"/>
      <c r="H129" s="203"/>
      <c r="I129" s="206"/>
      <c r="J129" s="217">
        <f>BK129</f>
        <v>0</v>
      </c>
      <c r="K129" s="203"/>
      <c r="L129" s="208"/>
      <c r="M129" s="209"/>
      <c r="N129" s="210"/>
      <c r="O129" s="210"/>
      <c r="P129" s="211">
        <f>SUM(P130:P135)</f>
        <v>0</v>
      </c>
      <c r="Q129" s="210"/>
      <c r="R129" s="211">
        <f>SUM(R130:R135)</f>
        <v>0</v>
      </c>
      <c r="S129" s="210"/>
      <c r="T129" s="212">
        <f>SUM(T130:T135)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13" t="s">
        <v>160</v>
      </c>
      <c r="AT129" s="214" t="s">
        <v>75</v>
      </c>
      <c r="AU129" s="214" t="s">
        <v>84</v>
      </c>
      <c r="AY129" s="213" t="s">
        <v>129</v>
      </c>
      <c r="BK129" s="215">
        <f>SUM(BK130:BK135)</f>
        <v>0</v>
      </c>
    </row>
    <row r="130" s="2" customFormat="1" ht="14.4" customHeight="1">
      <c r="A130" s="38"/>
      <c r="B130" s="39"/>
      <c r="C130" s="218" t="s">
        <v>86</v>
      </c>
      <c r="D130" s="218" t="s">
        <v>131</v>
      </c>
      <c r="E130" s="219" t="s">
        <v>932</v>
      </c>
      <c r="F130" s="220" t="s">
        <v>931</v>
      </c>
      <c r="G130" s="221" t="s">
        <v>924</v>
      </c>
      <c r="H130" s="222">
        <v>1</v>
      </c>
      <c r="I130" s="223"/>
      <c r="J130" s="224">
        <f>ROUND(I130*H130,2)</f>
        <v>0</v>
      </c>
      <c r="K130" s="220" t="s">
        <v>135</v>
      </c>
      <c r="L130" s="44"/>
      <c r="M130" s="225" t="s">
        <v>1</v>
      </c>
      <c r="N130" s="226" t="s">
        <v>41</v>
      </c>
      <c r="O130" s="91"/>
      <c r="P130" s="227">
        <f>O130*H130</f>
        <v>0</v>
      </c>
      <c r="Q130" s="227">
        <v>0</v>
      </c>
      <c r="R130" s="227">
        <f>Q130*H130</f>
        <v>0</v>
      </c>
      <c r="S130" s="227">
        <v>0</v>
      </c>
      <c r="T130" s="228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29" t="s">
        <v>925</v>
      </c>
      <c r="AT130" s="229" t="s">
        <v>131</v>
      </c>
      <c r="AU130" s="229" t="s">
        <v>86</v>
      </c>
      <c r="AY130" s="17" t="s">
        <v>129</v>
      </c>
      <c r="BE130" s="230">
        <f>IF(N130="základní",J130,0)</f>
        <v>0</v>
      </c>
      <c r="BF130" s="230">
        <f>IF(N130="snížená",J130,0)</f>
        <v>0</v>
      </c>
      <c r="BG130" s="230">
        <f>IF(N130="zákl. přenesená",J130,0)</f>
        <v>0</v>
      </c>
      <c r="BH130" s="230">
        <f>IF(N130="sníž. přenesená",J130,0)</f>
        <v>0</v>
      </c>
      <c r="BI130" s="230">
        <f>IF(N130="nulová",J130,0)</f>
        <v>0</v>
      </c>
      <c r="BJ130" s="17" t="s">
        <v>84</v>
      </c>
      <c r="BK130" s="230">
        <f>ROUND(I130*H130,2)</f>
        <v>0</v>
      </c>
      <c r="BL130" s="17" t="s">
        <v>925</v>
      </c>
      <c r="BM130" s="229" t="s">
        <v>933</v>
      </c>
    </row>
    <row r="131" s="2" customFormat="1">
      <c r="A131" s="38"/>
      <c r="B131" s="39"/>
      <c r="C131" s="40"/>
      <c r="D131" s="231" t="s">
        <v>138</v>
      </c>
      <c r="E131" s="40"/>
      <c r="F131" s="232" t="s">
        <v>931</v>
      </c>
      <c r="G131" s="40"/>
      <c r="H131" s="40"/>
      <c r="I131" s="233"/>
      <c r="J131" s="40"/>
      <c r="K131" s="40"/>
      <c r="L131" s="44"/>
      <c r="M131" s="234"/>
      <c r="N131" s="235"/>
      <c r="O131" s="91"/>
      <c r="P131" s="91"/>
      <c r="Q131" s="91"/>
      <c r="R131" s="91"/>
      <c r="S131" s="91"/>
      <c r="T131" s="92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T131" s="17" t="s">
        <v>138</v>
      </c>
      <c r="AU131" s="17" t="s">
        <v>86</v>
      </c>
    </row>
    <row r="132" s="13" customFormat="1">
      <c r="A132" s="13"/>
      <c r="B132" s="236"/>
      <c r="C132" s="237"/>
      <c r="D132" s="231" t="s">
        <v>140</v>
      </c>
      <c r="E132" s="238" t="s">
        <v>1</v>
      </c>
      <c r="F132" s="239" t="s">
        <v>934</v>
      </c>
      <c r="G132" s="237"/>
      <c r="H132" s="238" t="s">
        <v>1</v>
      </c>
      <c r="I132" s="240"/>
      <c r="J132" s="237"/>
      <c r="K132" s="237"/>
      <c r="L132" s="241"/>
      <c r="M132" s="242"/>
      <c r="N132" s="243"/>
      <c r="O132" s="243"/>
      <c r="P132" s="243"/>
      <c r="Q132" s="243"/>
      <c r="R132" s="243"/>
      <c r="S132" s="243"/>
      <c r="T132" s="244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45" t="s">
        <v>140</v>
      </c>
      <c r="AU132" s="245" t="s">
        <v>86</v>
      </c>
      <c r="AV132" s="13" t="s">
        <v>84</v>
      </c>
      <c r="AW132" s="13" t="s">
        <v>32</v>
      </c>
      <c r="AX132" s="13" t="s">
        <v>76</v>
      </c>
      <c r="AY132" s="245" t="s">
        <v>129</v>
      </c>
    </row>
    <row r="133" s="13" customFormat="1">
      <c r="A133" s="13"/>
      <c r="B133" s="236"/>
      <c r="C133" s="237"/>
      <c r="D133" s="231" t="s">
        <v>140</v>
      </c>
      <c r="E133" s="238" t="s">
        <v>1</v>
      </c>
      <c r="F133" s="239" t="s">
        <v>935</v>
      </c>
      <c r="G133" s="237"/>
      <c r="H133" s="238" t="s">
        <v>1</v>
      </c>
      <c r="I133" s="240"/>
      <c r="J133" s="237"/>
      <c r="K133" s="237"/>
      <c r="L133" s="241"/>
      <c r="M133" s="242"/>
      <c r="N133" s="243"/>
      <c r="O133" s="243"/>
      <c r="P133" s="243"/>
      <c r="Q133" s="243"/>
      <c r="R133" s="243"/>
      <c r="S133" s="243"/>
      <c r="T133" s="244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5" t="s">
        <v>140</v>
      </c>
      <c r="AU133" s="245" t="s">
        <v>86</v>
      </c>
      <c r="AV133" s="13" t="s">
        <v>84</v>
      </c>
      <c r="AW133" s="13" t="s">
        <v>32</v>
      </c>
      <c r="AX133" s="13" t="s">
        <v>76</v>
      </c>
      <c r="AY133" s="245" t="s">
        <v>129</v>
      </c>
    </row>
    <row r="134" s="13" customFormat="1">
      <c r="A134" s="13"/>
      <c r="B134" s="236"/>
      <c r="C134" s="237"/>
      <c r="D134" s="231" t="s">
        <v>140</v>
      </c>
      <c r="E134" s="238" t="s">
        <v>1</v>
      </c>
      <c r="F134" s="239" t="s">
        <v>936</v>
      </c>
      <c r="G134" s="237"/>
      <c r="H134" s="238" t="s">
        <v>1</v>
      </c>
      <c r="I134" s="240"/>
      <c r="J134" s="237"/>
      <c r="K134" s="237"/>
      <c r="L134" s="241"/>
      <c r="M134" s="242"/>
      <c r="N134" s="243"/>
      <c r="O134" s="243"/>
      <c r="P134" s="243"/>
      <c r="Q134" s="243"/>
      <c r="R134" s="243"/>
      <c r="S134" s="243"/>
      <c r="T134" s="244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5" t="s">
        <v>140</v>
      </c>
      <c r="AU134" s="245" t="s">
        <v>86</v>
      </c>
      <c r="AV134" s="13" t="s">
        <v>84</v>
      </c>
      <c r="AW134" s="13" t="s">
        <v>32</v>
      </c>
      <c r="AX134" s="13" t="s">
        <v>76</v>
      </c>
      <c r="AY134" s="245" t="s">
        <v>129</v>
      </c>
    </row>
    <row r="135" s="14" customFormat="1">
      <c r="A135" s="14"/>
      <c r="B135" s="246"/>
      <c r="C135" s="247"/>
      <c r="D135" s="231" t="s">
        <v>140</v>
      </c>
      <c r="E135" s="248" t="s">
        <v>1</v>
      </c>
      <c r="F135" s="249" t="s">
        <v>84</v>
      </c>
      <c r="G135" s="247"/>
      <c r="H135" s="250">
        <v>1</v>
      </c>
      <c r="I135" s="251"/>
      <c r="J135" s="247"/>
      <c r="K135" s="247"/>
      <c r="L135" s="252"/>
      <c r="M135" s="253"/>
      <c r="N135" s="254"/>
      <c r="O135" s="254"/>
      <c r="P135" s="254"/>
      <c r="Q135" s="254"/>
      <c r="R135" s="254"/>
      <c r="S135" s="254"/>
      <c r="T135" s="255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56" t="s">
        <v>140</v>
      </c>
      <c r="AU135" s="256" t="s">
        <v>86</v>
      </c>
      <c r="AV135" s="14" t="s">
        <v>86</v>
      </c>
      <c r="AW135" s="14" t="s">
        <v>32</v>
      </c>
      <c r="AX135" s="14" t="s">
        <v>84</v>
      </c>
      <c r="AY135" s="256" t="s">
        <v>129</v>
      </c>
    </row>
    <row r="136" s="12" customFormat="1" ht="22.8" customHeight="1">
      <c r="A136" s="12"/>
      <c r="B136" s="202"/>
      <c r="C136" s="203"/>
      <c r="D136" s="204" t="s">
        <v>75</v>
      </c>
      <c r="E136" s="216" t="s">
        <v>937</v>
      </c>
      <c r="F136" s="216" t="s">
        <v>938</v>
      </c>
      <c r="G136" s="203"/>
      <c r="H136" s="203"/>
      <c r="I136" s="206"/>
      <c r="J136" s="217">
        <f>BK136</f>
        <v>0</v>
      </c>
      <c r="K136" s="203"/>
      <c r="L136" s="208"/>
      <c r="M136" s="209"/>
      <c r="N136" s="210"/>
      <c r="O136" s="210"/>
      <c r="P136" s="211">
        <f>SUM(P137:P146)</f>
        <v>0</v>
      </c>
      <c r="Q136" s="210"/>
      <c r="R136" s="211">
        <f>SUM(R137:R146)</f>
        <v>0</v>
      </c>
      <c r="S136" s="210"/>
      <c r="T136" s="212">
        <f>SUM(T137:T146)</f>
        <v>0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213" t="s">
        <v>160</v>
      </c>
      <c r="AT136" s="214" t="s">
        <v>75</v>
      </c>
      <c r="AU136" s="214" t="s">
        <v>84</v>
      </c>
      <c r="AY136" s="213" t="s">
        <v>129</v>
      </c>
      <c r="BK136" s="215">
        <f>SUM(BK137:BK146)</f>
        <v>0</v>
      </c>
    </row>
    <row r="137" s="2" customFormat="1" ht="14.4" customHeight="1">
      <c r="A137" s="38"/>
      <c r="B137" s="39"/>
      <c r="C137" s="218" t="s">
        <v>150</v>
      </c>
      <c r="D137" s="218" t="s">
        <v>131</v>
      </c>
      <c r="E137" s="219" t="s">
        <v>939</v>
      </c>
      <c r="F137" s="220" t="s">
        <v>938</v>
      </c>
      <c r="G137" s="221" t="s">
        <v>924</v>
      </c>
      <c r="H137" s="222">
        <v>1</v>
      </c>
      <c r="I137" s="223"/>
      <c r="J137" s="224">
        <f>ROUND(I137*H137,2)</f>
        <v>0</v>
      </c>
      <c r="K137" s="220" t="s">
        <v>135</v>
      </c>
      <c r="L137" s="44"/>
      <c r="M137" s="225" t="s">
        <v>1</v>
      </c>
      <c r="N137" s="226" t="s">
        <v>41</v>
      </c>
      <c r="O137" s="91"/>
      <c r="P137" s="227">
        <f>O137*H137</f>
        <v>0</v>
      </c>
      <c r="Q137" s="227">
        <v>0</v>
      </c>
      <c r="R137" s="227">
        <f>Q137*H137</f>
        <v>0</v>
      </c>
      <c r="S137" s="227">
        <v>0</v>
      </c>
      <c r="T137" s="228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29" t="s">
        <v>925</v>
      </c>
      <c r="AT137" s="229" t="s">
        <v>131</v>
      </c>
      <c r="AU137" s="229" t="s">
        <v>86</v>
      </c>
      <c r="AY137" s="17" t="s">
        <v>129</v>
      </c>
      <c r="BE137" s="230">
        <f>IF(N137="základní",J137,0)</f>
        <v>0</v>
      </c>
      <c r="BF137" s="230">
        <f>IF(N137="snížená",J137,0)</f>
        <v>0</v>
      </c>
      <c r="BG137" s="230">
        <f>IF(N137="zákl. přenesená",J137,0)</f>
        <v>0</v>
      </c>
      <c r="BH137" s="230">
        <f>IF(N137="sníž. přenesená",J137,0)</f>
        <v>0</v>
      </c>
      <c r="BI137" s="230">
        <f>IF(N137="nulová",J137,0)</f>
        <v>0</v>
      </c>
      <c r="BJ137" s="17" t="s">
        <v>84</v>
      </c>
      <c r="BK137" s="230">
        <f>ROUND(I137*H137,2)</f>
        <v>0</v>
      </c>
      <c r="BL137" s="17" t="s">
        <v>925</v>
      </c>
      <c r="BM137" s="229" t="s">
        <v>940</v>
      </c>
    </row>
    <row r="138" s="2" customFormat="1">
      <c r="A138" s="38"/>
      <c r="B138" s="39"/>
      <c r="C138" s="40"/>
      <c r="D138" s="231" t="s">
        <v>138</v>
      </c>
      <c r="E138" s="40"/>
      <c r="F138" s="232" t="s">
        <v>938</v>
      </c>
      <c r="G138" s="40"/>
      <c r="H138" s="40"/>
      <c r="I138" s="233"/>
      <c r="J138" s="40"/>
      <c r="K138" s="40"/>
      <c r="L138" s="44"/>
      <c r="M138" s="234"/>
      <c r="N138" s="235"/>
      <c r="O138" s="91"/>
      <c r="P138" s="91"/>
      <c r="Q138" s="91"/>
      <c r="R138" s="91"/>
      <c r="S138" s="91"/>
      <c r="T138" s="92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T138" s="17" t="s">
        <v>138</v>
      </c>
      <c r="AU138" s="17" t="s">
        <v>86</v>
      </c>
    </row>
    <row r="139" s="13" customFormat="1">
      <c r="A139" s="13"/>
      <c r="B139" s="236"/>
      <c r="C139" s="237"/>
      <c r="D139" s="231" t="s">
        <v>140</v>
      </c>
      <c r="E139" s="238" t="s">
        <v>1</v>
      </c>
      <c r="F139" s="239" t="s">
        <v>941</v>
      </c>
      <c r="G139" s="237"/>
      <c r="H139" s="238" t="s">
        <v>1</v>
      </c>
      <c r="I139" s="240"/>
      <c r="J139" s="237"/>
      <c r="K139" s="237"/>
      <c r="L139" s="241"/>
      <c r="M139" s="242"/>
      <c r="N139" s="243"/>
      <c r="O139" s="243"/>
      <c r="P139" s="243"/>
      <c r="Q139" s="243"/>
      <c r="R139" s="243"/>
      <c r="S139" s="243"/>
      <c r="T139" s="244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5" t="s">
        <v>140</v>
      </c>
      <c r="AU139" s="245" t="s">
        <v>86</v>
      </c>
      <c r="AV139" s="13" t="s">
        <v>84</v>
      </c>
      <c r="AW139" s="13" t="s">
        <v>32</v>
      </c>
      <c r="AX139" s="13" t="s">
        <v>76</v>
      </c>
      <c r="AY139" s="245" t="s">
        <v>129</v>
      </c>
    </row>
    <row r="140" s="13" customFormat="1">
      <c r="A140" s="13"/>
      <c r="B140" s="236"/>
      <c r="C140" s="237"/>
      <c r="D140" s="231" t="s">
        <v>140</v>
      </c>
      <c r="E140" s="238" t="s">
        <v>1</v>
      </c>
      <c r="F140" s="239" t="s">
        <v>942</v>
      </c>
      <c r="G140" s="237"/>
      <c r="H140" s="238" t="s">
        <v>1</v>
      </c>
      <c r="I140" s="240"/>
      <c r="J140" s="237"/>
      <c r="K140" s="237"/>
      <c r="L140" s="241"/>
      <c r="M140" s="242"/>
      <c r="N140" s="243"/>
      <c r="O140" s="243"/>
      <c r="P140" s="243"/>
      <c r="Q140" s="243"/>
      <c r="R140" s="243"/>
      <c r="S140" s="243"/>
      <c r="T140" s="244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5" t="s">
        <v>140</v>
      </c>
      <c r="AU140" s="245" t="s">
        <v>86</v>
      </c>
      <c r="AV140" s="13" t="s">
        <v>84</v>
      </c>
      <c r="AW140" s="13" t="s">
        <v>32</v>
      </c>
      <c r="AX140" s="13" t="s">
        <v>76</v>
      </c>
      <c r="AY140" s="245" t="s">
        <v>129</v>
      </c>
    </row>
    <row r="141" s="13" customFormat="1">
      <c r="A141" s="13"/>
      <c r="B141" s="236"/>
      <c r="C141" s="237"/>
      <c r="D141" s="231" t="s">
        <v>140</v>
      </c>
      <c r="E141" s="238" t="s">
        <v>1</v>
      </c>
      <c r="F141" s="239" t="s">
        <v>943</v>
      </c>
      <c r="G141" s="237"/>
      <c r="H141" s="238" t="s">
        <v>1</v>
      </c>
      <c r="I141" s="240"/>
      <c r="J141" s="237"/>
      <c r="K141" s="237"/>
      <c r="L141" s="241"/>
      <c r="M141" s="242"/>
      <c r="N141" s="243"/>
      <c r="O141" s="243"/>
      <c r="P141" s="243"/>
      <c r="Q141" s="243"/>
      <c r="R141" s="243"/>
      <c r="S141" s="243"/>
      <c r="T141" s="244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5" t="s">
        <v>140</v>
      </c>
      <c r="AU141" s="245" t="s">
        <v>86</v>
      </c>
      <c r="AV141" s="13" t="s">
        <v>84</v>
      </c>
      <c r="AW141" s="13" t="s">
        <v>32</v>
      </c>
      <c r="AX141" s="13" t="s">
        <v>76</v>
      </c>
      <c r="AY141" s="245" t="s">
        <v>129</v>
      </c>
    </row>
    <row r="142" s="13" customFormat="1">
      <c r="A142" s="13"/>
      <c r="B142" s="236"/>
      <c r="C142" s="237"/>
      <c r="D142" s="231" t="s">
        <v>140</v>
      </c>
      <c r="E142" s="238" t="s">
        <v>1</v>
      </c>
      <c r="F142" s="239" t="s">
        <v>944</v>
      </c>
      <c r="G142" s="237"/>
      <c r="H142" s="238" t="s">
        <v>1</v>
      </c>
      <c r="I142" s="240"/>
      <c r="J142" s="237"/>
      <c r="K142" s="237"/>
      <c r="L142" s="241"/>
      <c r="M142" s="242"/>
      <c r="N142" s="243"/>
      <c r="O142" s="243"/>
      <c r="P142" s="243"/>
      <c r="Q142" s="243"/>
      <c r="R142" s="243"/>
      <c r="S142" s="243"/>
      <c r="T142" s="244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5" t="s">
        <v>140</v>
      </c>
      <c r="AU142" s="245" t="s">
        <v>86</v>
      </c>
      <c r="AV142" s="13" t="s">
        <v>84</v>
      </c>
      <c r="AW142" s="13" t="s">
        <v>32</v>
      </c>
      <c r="AX142" s="13" t="s">
        <v>76</v>
      </c>
      <c r="AY142" s="245" t="s">
        <v>129</v>
      </c>
    </row>
    <row r="143" s="13" customFormat="1">
      <c r="A143" s="13"/>
      <c r="B143" s="236"/>
      <c r="C143" s="237"/>
      <c r="D143" s="231" t="s">
        <v>140</v>
      </c>
      <c r="E143" s="238" t="s">
        <v>1</v>
      </c>
      <c r="F143" s="239" t="s">
        <v>945</v>
      </c>
      <c r="G143" s="237"/>
      <c r="H143" s="238" t="s">
        <v>1</v>
      </c>
      <c r="I143" s="240"/>
      <c r="J143" s="237"/>
      <c r="K143" s="237"/>
      <c r="L143" s="241"/>
      <c r="M143" s="242"/>
      <c r="N143" s="243"/>
      <c r="O143" s="243"/>
      <c r="P143" s="243"/>
      <c r="Q143" s="243"/>
      <c r="R143" s="243"/>
      <c r="S143" s="243"/>
      <c r="T143" s="244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5" t="s">
        <v>140</v>
      </c>
      <c r="AU143" s="245" t="s">
        <v>86</v>
      </c>
      <c r="AV143" s="13" t="s">
        <v>84</v>
      </c>
      <c r="AW143" s="13" t="s">
        <v>32</v>
      </c>
      <c r="AX143" s="13" t="s">
        <v>76</v>
      </c>
      <c r="AY143" s="245" t="s">
        <v>129</v>
      </c>
    </row>
    <row r="144" s="13" customFormat="1">
      <c r="A144" s="13"/>
      <c r="B144" s="236"/>
      <c r="C144" s="237"/>
      <c r="D144" s="231" t="s">
        <v>140</v>
      </c>
      <c r="E144" s="238" t="s">
        <v>1</v>
      </c>
      <c r="F144" s="239" t="s">
        <v>946</v>
      </c>
      <c r="G144" s="237"/>
      <c r="H144" s="238" t="s">
        <v>1</v>
      </c>
      <c r="I144" s="240"/>
      <c r="J144" s="237"/>
      <c r="K144" s="237"/>
      <c r="L144" s="241"/>
      <c r="M144" s="242"/>
      <c r="N144" s="243"/>
      <c r="O144" s="243"/>
      <c r="P144" s="243"/>
      <c r="Q144" s="243"/>
      <c r="R144" s="243"/>
      <c r="S144" s="243"/>
      <c r="T144" s="244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5" t="s">
        <v>140</v>
      </c>
      <c r="AU144" s="245" t="s">
        <v>86</v>
      </c>
      <c r="AV144" s="13" t="s">
        <v>84</v>
      </c>
      <c r="AW144" s="13" t="s">
        <v>32</v>
      </c>
      <c r="AX144" s="13" t="s">
        <v>76</v>
      </c>
      <c r="AY144" s="245" t="s">
        <v>129</v>
      </c>
    </row>
    <row r="145" s="13" customFormat="1">
      <c r="A145" s="13"/>
      <c r="B145" s="236"/>
      <c r="C145" s="237"/>
      <c r="D145" s="231" t="s">
        <v>140</v>
      </c>
      <c r="E145" s="238" t="s">
        <v>1</v>
      </c>
      <c r="F145" s="239" t="s">
        <v>739</v>
      </c>
      <c r="G145" s="237"/>
      <c r="H145" s="238" t="s">
        <v>1</v>
      </c>
      <c r="I145" s="240"/>
      <c r="J145" s="237"/>
      <c r="K145" s="237"/>
      <c r="L145" s="241"/>
      <c r="M145" s="242"/>
      <c r="N145" s="243"/>
      <c r="O145" s="243"/>
      <c r="P145" s="243"/>
      <c r="Q145" s="243"/>
      <c r="R145" s="243"/>
      <c r="S145" s="243"/>
      <c r="T145" s="244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5" t="s">
        <v>140</v>
      </c>
      <c r="AU145" s="245" t="s">
        <v>86</v>
      </c>
      <c r="AV145" s="13" t="s">
        <v>84</v>
      </c>
      <c r="AW145" s="13" t="s">
        <v>32</v>
      </c>
      <c r="AX145" s="13" t="s">
        <v>76</v>
      </c>
      <c r="AY145" s="245" t="s">
        <v>129</v>
      </c>
    </row>
    <row r="146" s="14" customFormat="1">
      <c r="A146" s="14"/>
      <c r="B146" s="246"/>
      <c r="C146" s="247"/>
      <c r="D146" s="231" t="s">
        <v>140</v>
      </c>
      <c r="E146" s="248" t="s">
        <v>1</v>
      </c>
      <c r="F146" s="249" t="s">
        <v>84</v>
      </c>
      <c r="G146" s="247"/>
      <c r="H146" s="250">
        <v>1</v>
      </c>
      <c r="I146" s="251"/>
      <c r="J146" s="247"/>
      <c r="K146" s="247"/>
      <c r="L146" s="252"/>
      <c r="M146" s="282"/>
      <c r="N146" s="283"/>
      <c r="O146" s="283"/>
      <c r="P146" s="283"/>
      <c r="Q146" s="283"/>
      <c r="R146" s="283"/>
      <c r="S146" s="283"/>
      <c r="T146" s="284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56" t="s">
        <v>140</v>
      </c>
      <c r="AU146" s="256" t="s">
        <v>86</v>
      </c>
      <c r="AV146" s="14" t="s">
        <v>86</v>
      </c>
      <c r="AW146" s="14" t="s">
        <v>32</v>
      </c>
      <c r="AX146" s="14" t="s">
        <v>84</v>
      </c>
      <c r="AY146" s="256" t="s">
        <v>129</v>
      </c>
    </row>
    <row r="147" s="2" customFormat="1" ht="6.96" customHeight="1">
      <c r="A147" s="38"/>
      <c r="B147" s="66"/>
      <c r="C147" s="67"/>
      <c r="D147" s="67"/>
      <c r="E147" s="67"/>
      <c r="F147" s="67"/>
      <c r="G147" s="67"/>
      <c r="H147" s="67"/>
      <c r="I147" s="67"/>
      <c r="J147" s="67"/>
      <c r="K147" s="67"/>
      <c r="L147" s="44"/>
      <c r="M147" s="38"/>
      <c r="O147" s="38"/>
      <c r="P147" s="38"/>
      <c r="Q147" s="38"/>
      <c r="R147" s="38"/>
      <c r="S147" s="38"/>
      <c r="T147" s="38"/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</row>
  </sheetData>
  <sheetProtection sheet="1" autoFilter="0" formatColumns="0" formatRows="0" objects="1" scenarios="1" spinCount="100000" saltValue="mmeIpKtBnvktZgdA+O0Q5+hidGnjqAte5MZ67iuO6gIN/3zEGuckunCQiyGOPPb0KmSbdt6oMIH34nPsOE1o/Q==" hashValue="NrcwQ5euUfLr/9AJTyGaV/hUxuj7YjInWUh5mHHgNt5WtZE6EPdK/Tj6YygLZDkWUgeLS5YV6JTnk+z4Nt3ixg==" algorithmName="SHA-512" password="CC35"/>
  <autoFilter ref="C119:K146"/>
  <mergeCells count="9">
    <mergeCell ref="E7:H7"/>
    <mergeCell ref="E9:H9"/>
    <mergeCell ref="E18:H18"/>
    <mergeCell ref="E27:H27"/>
    <mergeCell ref="E85:H85"/>
    <mergeCell ref="E87:H87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Honza-PC\Honza</dc:creator>
  <cp:lastModifiedBy>Honza-PC\Honza</cp:lastModifiedBy>
  <dcterms:created xsi:type="dcterms:W3CDTF">2021-08-26T07:25:36Z</dcterms:created>
  <dcterms:modified xsi:type="dcterms:W3CDTF">2021-08-26T07:25:44Z</dcterms:modified>
</cp:coreProperties>
</file>